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5 - CR 47\2016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J43" i="4689"/>
  <c r="AF29" i="4688" s="1"/>
  <c r="J40" i="4689"/>
  <c r="P29" i="4688" s="1"/>
  <c r="J23" i="4689"/>
  <c r="U20" i="4688" s="1"/>
  <c r="J25" i="4689"/>
  <c r="J26" i="4689"/>
  <c r="J22" i="4689"/>
  <c r="J20" i="4689"/>
  <c r="J14" i="4689"/>
  <c r="U15" i="4688" s="1"/>
  <c r="T19" i="4688"/>
  <c r="BI18" i="4688" s="1"/>
  <c r="V19" i="4688"/>
  <c r="BK18" i="4688" s="1"/>
  <c r="X19" i="4688"/>
  <c r="BM18" i="4688" s="1"/>
  <c r="T17" i="4681"/>
  <c r="AL28" i="4688"/>
  <c r="BZ19" i="4688" s="1"/>
  <c r="AN28" i="4688"/>
  <c r="CB19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29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Z33" i="4688"/>
  <c r="BO22" i="4688" s="1"/>
  <c r="AO33" i="4688"/>
  <c r="CC22" i="4688" s="1"/>
  <c r="AL33" i="4688"/>
  <c r="BZ22" i="4688" s="1"/>
  <c r="AJ33" i="4688"/>
  <c r="BX22" i="4688" s="1"/>
  <c r="AA33" i="4688"/>
  <c r="BP22" i="4688" s="1"/>
  <c r="R33" i="4688"/>
  <c r="BG22" i="4688" s="1"/>
  <c r="S33" i="4688"/>
  <c r="BH22" i="4688" s="1"/>
  <c r="W33" i="4688"/>
  <c r="BL22" i="4688" s="1"/>
  <c r="AI33" i="4688"/>
  <c r="BW22" i="4688" s="1"/>
  <c r="U23" i="4678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<sst xmlns="http://schemas.openxmlformats.org/spreadsheetml/2006/main" count="651" uniqueCount="154">
  <si>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</si>
  <si>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</si>
  <si>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</si>
  <si>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</si>
  <si>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</si>
  <si>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</si>
  <si>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</si>
  <si>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</si>
  <si>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</si>
  <si>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</si>
  <si>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</si>
  <si>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</si>
  <si>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</si>
  <si>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</si>
  <si>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</si>
  <si>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</si>
  <si>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</si>
  <si>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</si>
  <si>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</si>
  <si>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</si>
  <si>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</si>
  <si>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</si>
  <si>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</si>
  <si>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</si>
  <si>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</si>
  <si>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</si>
  <si>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</si>
  <si>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</si>
  <si>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</si>
  <si>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</si>
  <si>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</si>
  <si>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</si>
  <si>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</si>
  <si>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</si>
  <si>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</si>
  <si>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</si>
  <si>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</si>
  <si>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</si>
  <si>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</si>
  <si>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</si>
  <si>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</si>
  <si>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</si>
  <si>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</si>
  <si>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</si>
  <si>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</si>
  <si>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</si>
  <si>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</si>
  <si>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</si>
  <si>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</si>
  <si>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</si>
  <si>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</si>
  <si>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</si>
  <si>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</si>
  <si>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</si>
  <si>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</si>
  <si>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</si>
  <si>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</si>
  <si>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</si>
  <si>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</si>
  <si>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</si>
  <si>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</si>
  <si>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</si>
  <si>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</si>
  <si>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</si>
  <si>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</si>
  <si>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</si>
  <si>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</si>
  <si>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</si>
  <si>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</si>
  <si>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</si>
  <si>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</si>
  <si>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</si>
  <si>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</si>
  <si>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</si>
  <si>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</si>
  <si>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</si>
  <si>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</si>
  <si>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</si>
  <si>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</si>
  <si>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</si>
  <si>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</si>
  <si>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</si>
  <si>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</si>
  <si>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</si>
  <si>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</si>
  <si>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</si>
  <si>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</si>
  <si>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</si>
  <si>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</si>
  <si>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</si>
  <si>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</si>
  <si>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</si>
  <si>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</si>
  <si>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</si>
  <si>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</si>
  <si>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</si>
  <si>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</si>
  <si>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</si>
  <si>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</si>
  <si>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</si>
  <si>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</si>
  <si>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</si>
  <si>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</si>
  <si>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</si>
  <si>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</si>
  <si>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</si>
  <si>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</si>
  <si>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</si>
  <si>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</si>
  <si>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</si>
  <si>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</si>
  <si>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</si>
  <si>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</si>
  <si>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</si>
  <si>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</si>
  <si>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</si>
  <si>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</si>
  <si>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</si>
  <si>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</si>
  <si>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</si>
  <si>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</si>
  <si>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</si>
  <si>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</si>
  <si>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</si>
  <si>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</si>
  <si>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</si>
  <si>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</si>
  <si>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</si>
  <si>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</si>
  <si>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</si>
  <si>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</si>
  <si>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</si>
  <si>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</si>
  <si>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</si>
  <si>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</si>
  <si>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</si>
  <si>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</si>
  <si>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</si>
  <si>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</si>
  <si>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</si>
  <si>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</si>
  <si>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</si>
  <si>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</si>
  <si>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</si>
  <si>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</si>
  <si>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</si>
  <si>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</si>
  <si>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</si>
  <si>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</si>
  <si>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75 X CARRERA 47</t>
  </si>
  <si>
    <t>ADOLFREDO FLOREZ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</si>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</sst>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47</c:v>
                </c:pt>
                <c:pt idx="1">
                  <c:v>55.5</c:v>
                </c:pt>
                <c:pt idx="2">
                  <c:v>33</c:v>
                </c:pt>
                <c:pt idx="3">
                  <c:v>36</c:v>
                </c:pt>
                <c:pt idx="4">
                  <c:v>46.5</c:v>
                </c:pt>
                <c:pt idx="5">
                  <c:v>36.5</c:v>
                </c:pt>
                <c:pt idx="6">
                  <c:v>50.5</c:v>
                </c:pt>
                <c:pt idx="7">
                  <c:v>36.5</c:v>
                </c:pt>
                <c:pt idx="8">
                  <c:v>63.5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714264"/>
        <c:axId val="106876576"/>
      </c:barChart>
      <c:catAx>
        <c:axId val="14071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87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7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71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516</c:v>
                </c:pt>
                <c:pt idx="1">
                  <c:v>538</c:v>
                </c:pt>
                <c:pt idx="2">
                  <c:v>482</c:v>
                </c:pt>
                <c:pt idx="3">
                  <c:v>463.5</c:v>
                </c:pt>
                <c:pt idx="4">
                  <c:v>378.5</c:v>
                </c:pt>
                <c:pt idx="5">
                  <c:v>373</c:v>
                </c:pt>
                <c:pt idx="6">
                  <c:v>376</c:v>
                </c:pt>
                <c:pt idx="7">
                  <c:v>350.5</c:v>
                </c:pt>
                <c:pt idx="8">
                  <c:v>370.5</c:v>
                </c:pt>
                <c:pt idx="9">
                  <c:v>330.5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535672"/>
        <c:axId val="142536064"/>
      </c:barChart>
      <c:catAx>
        <c:axId val="14253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3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353.5</c:v>
                </c:pt>
                <c:pt idx="1">
                  <c:v>355</c:v>
                </c:pt>
                <c:pt idx="2">
                  <c:v>354.5</c:v>
                </c:pt>
                <c:pt idx="3">
                  <c:v>346.5</c:v>
                </c:pt>
                <c:pt idx="4">
                  <c:v>342</c:v>
                </c:pt>
                <c:pt idx="5">
                  <c:v>406.5</c:v>
                </c:pt>
                <c:pt idx="6">
                  <c:v>425.5</c:v>
                </c:pt>
                <c:pt idx="7">
                  <c:v>462.5</c:v>
                </c:pt>
                <c:pt idx="8">
                  <c:v>434</c:v>
                </c:pt>
                <c:pt idx="9">
                  <c:v>412</c:v>
                </c:pt>
                <c:pt idx="10">
                  <c:v>361.5</c:v>
                </c:pt>
                <c:pt idx="11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850808"/>
        <c:axId val="142851200"/>
      </c:barChart>
      <c:catAx>
        <c:axId val="14285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85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5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85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289</c:v>
                </c:pt>
                <c:pt idx="1">
                  <c:v>332.5</c:v>
                </c:pt>
                <c:pt idx="2">
                  <c:v>385.5</c:v>
                </c:pt>
                <c:pt idx="3">
                  <c:v>456</c:v>
                </c:pt>
                <c:pt idx="4">
                  <c:v>476.5</c:v>
                </c:pt>
                <c:pt idx="5">
                  <c:v>434</c:v>
                </c:pt>
                <c:pt idx="6">
                  <c:v>396</c:v>
                </c:pt>
                <c:pt idx="7">
                  <c:v>335</c:v>
                </c:pt>
                <c:pt idx="8">
                  <c:v>320.5</c:v>
                </c:pt>
                <c:pt idx="9">
                  <c:v>317.5</c:v>
                </c:pt>
                <c:pt idx="10">
                  <c:v>317.5</c:v>
                </c:pt>
                <c:pt idx="11">
                  <c:v>370.5</c:v>
                </c:pt>
                <c:pt idx="12">
                  <c:v>415</c:v>
                </c:pt>
                <c:pt idx="13">
                  <c:v>405</c:v>
                </c:pt>
                <c:pt idx="14">
                  <c:v>395</c:v>
                </c:pt>
                <c:pt idx="15">
                  <c:v>416.5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851984"/>
        <c:axId val="142852376"/>
      </c:barChart>
      <c:catAx>
        <c:axId val="14285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85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5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85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171.5</c:v>
                </c:pt>
                <c:pt idx="4">
                  <c:v>171</c:v>
                </c:pt>
                <c:pt idx="5">
                  <c:v>152</c:v>
                </c:pt>
                <c:pt idx="6">
                  <c:v>169.5</c:v>
                </c:pt>
                <c:pt idx="7">
                  <c:v>170</c:v>
                </c:pt>
                <c:pt idx="8">
                  <c:v>187</c:v>
                </c:pt>
                <c:pt idx="9">
                  <c:v>194</c:v>
                </c:pt>
                <c:pt idx="13">
                  <c:v>238</c:v>
                </c:pt>
                <c:pt idx="14">
                  <c:v>279.5</c:v>
                </c:pt>
                <c:pt idx="15">
                  <c:v>327</c:v>
                </c:pt>
                <c:pt idx="16">
                  <c:v>351.5</c:v>
                </c:pt>
                <c:pt idx="17">
                  <c:v>334</c:v>
                </c:pt>
                <c:pt idx="18">
                  <c:v>315.5</c:v>
                </c:pt>
                <c:pt idx="19">
                  <c:v>274.5</c:v>
                </c:pt>
                <c:pt idx="20">
                  <c:v>214.5</c:v>
                </c:pt>
                <c:pt idx="21">
                  <c:v>175.5</c:v>
                </c:pt>
                <c:pt idx="22">
                  <c:v>158</c:v>
                </c:pt>
                <c:pt idx="23">
                  <c:v>159</c:v>
                </c:pt>
                <c:pt idx="24">
                  <c:v>172</c:v>
                </c:pt>
                <c:pt idx="25">
                  <c:v>190.5</c:v>
                </c:pt>
                <c:pt idx="29">
                  <c:v>187.5</c:v>
                </c:pt>
                <c:pt idx="30">
                  <c:v>217</c:v>
                </c:pt>
                <c:pt idx="31">
                  <c:v>259</c:v>
                </c:pt>
                <c:pt idx="32">
                  <c:v>331</c:v>
                </c:pt>
                <c:pt idx="33">
                  <c:v>383</c:v>
                </c:pt>
                <c:pt idx="34">
                  <c:v>397</c:v>
                </c:pt>
                <c:pt idx="35">
                  <c:v>398.5</c:v>
                </c:pt>
                <c:pt idx="36">
                  <c:v>351</c:v>
                </c:pt>
                <c:pt idx="37">
                  <c:v>307.5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697</c:v>
                </c:pt>
                <c:pt idx="4">
                  <c:v>656.5</c:v>
                </c:pt>
                <c:pt idx="5">
                  <c:v>589.5</c:v>
                </c:pt>
                <c:pt idx="6">
                  <c:v>513.5</c:v>
                </c:pt>
                <c:pt idx="7">
                  <c:v>435.5</c:v>
                </c:pt>
                <c:pt idx="8">
                  <c:v>424.5</c:v>
                </c:pt>
                <c:pt idx="9">
                  <c:v>402</c:v>
                </c:pt>
                <c:pt idx="13">
                  <c:v>377.5</c:v>
                </c:pt>
                <c:pt idx="14">
                  <c:v>397.5</c:v>
                </c:pt>
                <c:pt idx="15">
                  <c:v>412</c:v>
                </c:pt>
                <c:pt idx="16">
                  <c:v>415.5</c:v>
                </c:pt>
                <c:pt idx="17">
                  <c:v>423.5</c:v>
                </c:pt>
                <c:pt idx="18">
                  <c:v>401.5</c:v>
                </c:pt>
                <c:pt idx="19">
                  <c:v>386.5</c:v>
                </c:pt>
                <c:pt idx="20">
                  <c:v>389.5</c:v>
                </c:pt>
                <c:pt idx="21">
                  <c:v>429</c:v>
                </c:pt>
                <c:pt idx="22">
                  <c:v>456</c:v>
                </c:pt>
                <c:pt idx="23">
                  <c:v>477.5</c:v>
                </c:pt>
                <c:pt idx="24">
                  <c:v>508</c:v>
                </c:pt>
                <c:pt idx="25">
                  <c:v>497.5</c:v>
                </c:pt>
                <c:pt idx="29">
                  <c:v>418.5</c:v>
                </c:pt>
                <c:pt idx="30">
                  <c:v>409.5</c:v>
                </c:pt>
                <c:pt idx="31">
                  <c:v>389</c:v>
                </c:pt>
                <c:pt idx="32">
                  <c:v>362.5</c:v>
                </c:pt>
                <c:pt idx="33">
                  <c:v>346.5</c:v>
                </c:pt>
                <c:pt idx="34">
                  <c:v>364.5</c:v>
                </c:pt>
                <c:pt idx="35">
                  <c:v>380</c:v>
                </c:pt>
                <c:pt idx="36">
                  <c:v>390.5</c:v>
                </c:pt>
                <c:pt idx="37">
                  <c:v>394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1131</c:v>
                </c:pt>
                <c:pt idx="4">
                  <c:v>1034.5</c:v>
                </c:pt>
                <c:pt idx="5">
                  <c:v>955.5</c:v>
                </c:pt>
                <c:pt idx="6">
                  <c:v>908</c:v>
                </c:pt>
                <c:pt idx="7">
                  <c:v>872.5</c:v>
                </c:pt>
                <c:pt idx="8">
                  <c:v>858.5</c:v>
                </c:pt>
                <c:pt idx="9">
                  <c:v>831.5</c:v>
                </c:pt>
                <c:pt idx="13">
                  <c:v>847.5</c:v>
                </c:pt>
                <c:pt idx="14">
                  <c:v>973.5</c:v>
                </c:pt>
                <c:pt idx="15">
                  <c:v>1013</c:v>
                </c:pt>
                <c:pt idx="16">
                  <c:v>995.5</c:v>
                </c:pt>
                <c:pt idx="17">
                  <c:v>884</c:v>
                </c:pt>
                <c:pt idx="18">
                  <c:v>768.5</c:v>
                </c:pt>
                <c:pt idx="19">
                  <c:v>708</c:v>
                </c:pt>
                <c:pt idx="20">
                  <c:v>686.5</c:v>
                </c:pt>
                <c:pt idx="21">
                  <c:v>721.5</c:v>
                </c:pt>
                <c:pt idx="22">
                  <c:v>806.5</c:v>
                </c:pt>
                <c:pt idx="23">
                  <c:v>871.5</c:v>
                </c:pt>
                <c:pt idx="24">
                  <c:v>905.5</c:v>
                </c:pt>
                <c:pt idx="25">
                  <c:v>943.5</c:v>
                </c:pt>
                <c:pt idx="29">
                  <c:v>803.5</c:v>
                </c:pt>
                <c:pt idx="30">
                  <c:v>771.5</c:v>
                </c:pt>
                <c:pt idx="31">
                  <c:v>801.5</c:v>
                </c:pt>
                <c:pt idx="32">
                  <c:v>827</c:v>
                </c:pt>
                <c:pt idx="33">
                  <c:v>907</c:v>
                </c:pt>
                <c:pt idx="34">
                  <c:v>967</c:v>
                </c:pt>
                <c:pt idx="35">
                  <c:v>955.5</c:v>
                </c:pt>
                <c:pt idx="36">
                  <c:v>928.5</c:v>
                </c:pt>
                <c:pt idx="37">
                  <c:v>838.5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1999.5</c:v>
                </c:pt>
                <c:pt idx="4">
                  <c:v>1862</c:v>
                </c:pt>
                <c:pt idx="5">
                  <c:v>1697</c:v>
                </c:pt>
                <c:pt idx="6">
                  <c:v>1591</c:v>
                </c:pt>
                <c:pt idx="7">
                  <c:v>1478</c:v>
                </c:pt>
                <c:pt idx="8">
                  <c:v>1470</c:v>
                </c:pt>
                <c:pt idx="9">
                  <c:v>1427.5</c:v>
                </c:pt>
                <c:pt idx="13">
                  <c:v>1463</c:v>
                </c:pt>
                <c:pt idx="14">
                  <c:v>1650.5</c:v>
                </c:pt>
                <c:pt idx="15">
                  <c:v>1752</c:v>
                </c:pt>
                <c:pt idx="16">
                  <c:v>1762.5</c:v>
                </c:pt>
                <c:pt idx="17">
                  <c:v>1641.5</c:v>
                </c:pt>
                <c:pt idx="18">
                  <c:v>1485.5</c:v>
                </c:pt>
                <c:pt idx="19">
                  <c:v>1369</c:v>
                </c:pt>
                <c:pt idx="20">
                  <c:v>1290.5</c:v>
                </c:pt>
                <c:pt idx="21">
                  <c:v>1326</c:v>
                </c:pt>
                <c:pt idx="22">
                  <c:v>1420.5</c:v>
                </c:pt>
                <c:pt idx="23">
                  <c:v>1508</c:v>
                </c:pt>
                <c:pt idx="24">
                  <c:v>1585.5</c:v>
                </c:pt>
                <c:pt idx="25">
                  <c:v>1631.5</c:v>
                </c:pt>
                <c:pt idx="29">
                  <c:v>1409.5</c:v>
                </c:pt>
                <c:pt idx="30">
                  <c:v>1398</c:v>
                </c:pt>
                <c:pt idx="31">
                  <c:v>1449.5</c:v>
                </c:pt>
                <c:pt idx="32">
                  <c:v>1520.5</c:v>
                </c:pt>
                <c:pt idx="33">
                  <c:v>1636.5</c:v>
                </c:pt>
                <c:pt idx="34">
                  <c:v>1728.5</c:v>
                </c:pt>
                <c:pt idx="35">
                  <c:v>1734</c:v>
                </c:pt>
                <c:pt idx="36">
                  <c:v>1670</c:v>
                </c:pt>
                <c:pt idx="37">
                  <c:v>1540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53160"/>
        <c:axId val="142853552"/>
      </c:lineChart>
      <c:catAx>
        <c:axId val="142853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285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53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2853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39.5</c:v>
                </c:pt>
                <c:pt idx="1">
                  <c:v>47.5</c:v>
                </c:pt>
                <c:pt idx="2">
                  <c:v>64.5</c:v>
                </c:pt>
                <c:pt idx="3">
                  <c:v>86.5</c:v>
                </c:pt>
                <c:pt idx="4">
                  <c:v>81</c:v>
                </c:pt>
                <c:pt idx="5">
                  <c:v>95</c:v>
                </c:pt>
                <c:pt idx="6">
                  <c:v>89</c:v>
                </c:pt>
                <c:pt idx="7">
                  <c:v>69</c:v>
                </c:pt>
                <c:pt idx="8">
                  <c:v>62.5</c:v>
                </c:pt>
                <c:pt idx="9">
                  <c:v>54</c:v>
                </c:pt>
                <c:pt idx="10">
                  <c:v>29</c:v>
                </c:pt>
                <c:pt idx="11">
                  <c:v>30</c:v>
                </c:pt>
                <c:pt idx="12">
                  <c:v>45</c:v>
                </c:pt>
                <c:pt idx="13">
                  <c:v>55</c:v>
                </c:pt>
                <c:pt idx="14">
                  <c:v>42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1939416"/>
        <c:axId val="141943896"/>
      </c:barChart>
      <c:catAx>
        <c:axId val="14193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194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4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1939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50.5</c:v>
                </c:pt>
                <c:pt idx="1">
                  <c:v>49.5</c:v>
                </c:pt>
                <c:pt idx="2">
                  <c:v>41</c:v>
                </c:pt>
                <c:pt idx="3">
                  <c:v>46.5</c:v>
                </c:pt>
                <c:pt idx="4">
                  <c:v>80</c:v>
                </c:pt>
                <c:pt idx="5">
                  <c:v>91.5</c:v>
                </c:pt>
                <c:pt idx="6">
                  <c:v>113</c:v>
                </c:pt>
                <c:pt idx="7">
                  <c:v>98.5</c:v>
                </c:pt>
                <c:pt idx="8">
                  <c:v>94</c:v>
                </c:pt>
                <c:pt idx="9">
                  <c:v>93</c:v>
                </c:pt>
                <c:pt idx="10">
                  <c:v>65.5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046712"/>
        <c:axId val="142047096"/>
      </c:barChart>
      <c:catAx>
        <c:axId val="14204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47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47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4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160.5</c:v>
                </c:pt>
                <c:pt idx="1">
                  <c:v>179</c:v>
                </c:pt>
                <c:pt idx="2">
                  <c:v>179.5</c:v>
                </c:pt>
                <c:pt idx="3">
                  <c:v>178</c:v>
                </c:pt>
                <c:pt idx="4">
                  <c:v>120</c:v>
                </c:pt>
                <c:pt idx="5">
                  <c:v>112</c:v>
                </c:pt>
                <c:pt idx="6">
                  <c:v>103.5</c:v>
                </c:pt>
                <c:pt idx="7">
                  <c:v>100</c:v>
                </c:pt>
                <c:pt idx="8">
                  <c:v>109</c:v>
                </c:pt>
                <c:pt idx="9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057472"/>
        <c:axId val="142057864"/>
      </c:barChart>
      <c:catAx>
        <c:axId val="1420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5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5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5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96.5</c:v>
                </c:pt>
                <c:pt idx="1">
                  <c:v>103.5</c:v>
                </c:pt>
                <c:pt idx="2">
                  <c:v>110</c:v>
                </c:pt>
                <c:pt idx="3">
                  <c:v>108.5</c:v>
                </c:pt>
                <c:pt idx="4">
                  <c:v>87.5</c:v>
                </c:pt>
                <c:pt idx="5">
                  <c:v>83</c:v>
                </c:pt>
                <c:pt idx="6">
                  <c:v>83.5</c:v>
                </c:pt>
                <c:pt idx="7">
                  <c:v>92.5</c:v>
                </c:pt>
                <c:pt idx="8">
                  <c:v>105.5</c:v>
                </c:pt>
                <c:pt idx="9">
                  <c:v>98.5</c:v>
                </c:pt>
                <c:pt idx="10">
                  <c:v>94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058648"/>
        <c:axId val="142059040"/>
      </c:barChart>
      <c:catAx>
        <c:axId val="14205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5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5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5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92.5</c:v>
                </c:pt>
                <c:pt idx="1">
                  <c:v>98.5</c:v>
                </c:pt>
                <c:pt idx="2">
                  <c:v>101.5</c:v>
                </c:pt>
                <c:pt idx="3">
                  <c:v>85</c:v>
                </c:pt>
                <c:pt idx="4">
                  <c:v>112.5</c:v>
                </c:pt>
                <c:pt idx="5">
                  <c:v>113</c:v>
                </c:pt>
                <c:pt idx="6">
                  <c:v>105</c:v>
                </c:pt>
                <c:pt idx="7">
                  <c:v>93</c:v>
                </c:pt>
                <c:pt idx="8">
                  <c:v>90.5</c:v>
                </c:pt>
                <c:pt idx="9">
                  <c:v>98</c:v>
                </c:pt>
                <c:pt idx="10">
                  <c:v>108</c:v>
                </c:pt>
                <c:pt idx="11">
                  <c:v>132.5</c:v>
                </c:pt>
                <c:pt idx="12">
                  <c:v>117.5</c:v>
                </c:pt>
                <c:pt idx="13">
                  <c:v>119.5</c:v>
                </c:pt>
                <c:pt idx="14">
                  <c:v>138.5</c:v>
                </c:pt>
                <c:pt idx="15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059824"/>
        <c:axId val="142060216"/>
      </c:barChart>
      <c:catAx>
        <c:axId val="14205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60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60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5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308.5</c:v>
                </c:pt>
                <c:pt idx="1">
                  <c:v>303.5</c:v>
                </c:pt>
                <c:pt idx="2">
                  <c:v>269.5</c:v>
                </c:pt>
                <c:pt idx="3">
                  <c:v>249.5</c:v>
                </c:pt>
                <c:pt idx="4">
                  <c:v>212</c:v>
                </c:pt>
                <c:pt idx="5">
                  <c:v>224.5</c:v>
                </c:pt>
                <c:pt idx="6">
                  <c:v>222</c:v>
                </c:pt>
                <c:pt idx="7">
                  <c:v>214</c:v>
                </c:pt>
                <c:pt idx="8">
                  <c:v>198</c:v>
                </c:pt>
                <c:pt idx="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061000"/>
        <c:axId val="142532536"/>
      </c:barChart>
      <c:catAx>
        <c:axId val="142061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3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061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206.5</c:v>
                </c:pt>
                <c:pt idx="1">
                  <c:v>202</c:v>
                </c:pt>
                <c:pt idx="2">
                  <c:v>203.5</c:v>
                </c:pt>
                <c:pt idx="3">
                  <c:v>191.5</c:v>
                </c:pt>
                <c:pt idx="4">
                  <c:v>174.5</c:v>
                </c:pt>
                <c:pt idx="5">
                  <c:v>232</c:v>
                </c:pt>
                <c:pt idx="6">
                  <c:v>229</c:v>
                </c:pt>
                <c:pt idx="7">
                  <c:v>271.5</c:v>
                </c:pt>
                <c:pt idx="8">
                  <c:v>234.5</c:v>
                </c:pt>
                <c:pt idx="9">
                  <c:v>220.5</c:v>
                </c:pt>
                <c:pt idx="10">
                  <c:v>202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533320"/>
        <c:axId val="142533712"/>
      </c:barChart>
      <c:catAx>
        <c:axId val="14253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3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157</c:v>
                </c:pt>
                <c:pt idx="1">
                  <c:v>186.5</c:v>
                </c:pt>
                <c:pt idx="2">
                  <c:v>219.5</c:v>
                </c:pt>
                <c:pt idx="3">
                  <c:v>284.5</c:v>
                </c:pt>
                <c:pt idx="4">
                  <c:v>283</c:v>
                </c:pt>
                <c:pt idx="5">
                  <c:v>226</c:v>
                </c:pt>
                <c:pt idx="6">
                  <c:v>202</c:v>
                </c:pt>
                <c:pt idx="7">
                  <c:v>173</c:v>
                </c:pt>
                <c:pt idx="8">
                  <c:v>167.5</c:v>
                </c:pt>
                <c:pt idx="9">
                  <c:v>165.5</c:v>
                </c:pt>
                <c:pt idx="10">
                  <c:v>180.5</c:v>
                </c:pt>
                <c:pt idx="11">
                  <c:v>208</c:v>
                </c:pt>
                <c:pt idx="12">
                  <c:v>252.5</c:v>
                </c:pt>
                <c:pt idx="13">
                  <c:v>230.5</c:v>
                </c:pt>
                <c:pt idx="14">
                  <c:v>214.5</c:v>
                </c:pt>
                <c:pt idx="15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2534496"/>
        <c:axId val="142534888"/>
      </c:barChart>
      <c:catAx>
        <c:axId val="14253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3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253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v>42633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20</v>
      </c>
      <c r="C10" s="46">
        <v>37</v>
      </c>
      <c r="D10" s="46">
        <v>0</v>
      </c>
      <c r="E10" s="46">
        <v>0</v>
      </c>
      <c r="F10" s="6">
        <f t="shared" ref="F10:F22" si="0">B10*0.5+C10*1+D10*2+E10*2.5</f>
        <v>47</v>
      </c>
      <c r="G10" s="2"/>
      <c r="H10" s="19" t="s">
        <v>4</v>
      </c>
      <c r="I10" s="46">
        <v>27</v>
      </c>
      <c r="J10" s="46">
        <v>63</v>
      </c>
      <c r="K10" s="46">
        <v>0</v>
      </c>
      <c r="L10" s="46">
        <v>4</v>
      </c>
      <c r="M10" s="6">
        <f t="shared" ref="M10:M22" si="1">I10*0.5+J10*1+K10*2+L10*2.5</f>
        <v>86.5</v>
      </c>
      <c r="N10" s="9">
        <f>F20+F21+F22+M10</f>
        <v>238</v>
      </c>
      <c r="O10" s="19" t="s">
        <v>43</v>
      </c>
      <c r="P10" s="46">
        <v>16</v>
      </c>
      <c r="Q10" s="46">
        <v>40</v>
      </c>
      <c r="R10" s="46">
        <v>0</v>
      </c>
      <c r="S10" s="46">
        <v>1</v>
      </c>
      <c r="T10" s="6">
        <f t="shared" ref="T10:T21" si="2">P10*0.5+Q10*1+R10*2+S10*2.5</f>
        <v>50.5</v>
      </c>
      <c r="U10" s="10"/>
      <c r="AB10" s="1"/>
    </row>
    <row r="11" spans="1:28" ht="24" customHeight="1" x14ac:dyDescent="0.2">
      <c r="A11" s="18" t="s">
        <v>14</v>
      </c>
      <c r="B11" s="46">
        <v>16</v>
      </c>
      <c r="C11" s="46">
        <v>45</v>
      </c>
      <c r="D11" s="46">
        <v>0</v>
      </c>
      <c r="E11" s="46">
        <v>1</v>
      </c>
      <c r="F11" s="6">
        <f t="shared" si="0"/>
        <v>55.5</v>
      </c>
      <c r="G11" s="2"/>
      <c r="H11" s="19" t="s">
        <v>5</v>
      </c>
      <c r="I11" s="46">
        <v>25</v>
      </c>
      <c r="J11" s="46">
        <v>64</v>
      </c>
      <c r="K11" s="46">
        <v>1</v>
      </c>
      <c r="L11" s="46">
        <v>1</v>
      </c>
      <c r="M11" s="6">
        <f t="shared" si="1"/>
        <v>81</v>
      </c>
      <c r="N11" s="9">
        <f>F21+F22+M10+M11</f>
        <v>279.5</v>
      </c>
      <c r="O11" s="19" t="s">
        <v>44</v>
      </c>
      <c r="P11" s="46">
        <v>18</v>
      </c>
      <c r="Q11" s="46">
        <v>38</v>
      </c>
      <c r="R11" s="46">
        <v>0</v>
      </c>
      <c r="S11" s="46">
        <v>1</v>
      </c>
      <c r="T11" s="6">
        <f t="shared" si="2"/>
        <v>49.5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25</v>
      </c>
      <c r="D12" s="46">
        <v>0</v>
      </c>
      <c r="E12" s="46">
        <v>1</v>
      </c>
      <c r="F12" s="6">
        <f t="shared" si="0"/>
        <v>33</v>
      </c>
      <c r="G12" s="2"/>
      <c r="H12" s="19" t="s">
        <v>6</v>
      </c>
      <c r="I12" s="46">
        <v>21</v>
      </c>
      <c r="J12" s="46">
        <v>82</v>
      </c>
      <c r="K12" s="46">
        <v>0</v>
      </c>
      <c r="L12" s="46">
        <v>1</v>
      </c>
      <c r="M12" s="6">
        <f t="shared" si="1"/>
        <v>95</v>
      </c>
      <c r="N12" s="2">
        <f>F22+M10+M11+M12</f>
        <v>327</v>
      </c>
      <c r="O12" s="19" t="s">
        <v>32</v>
      </c>
      <c r="P12" s="46">
        <v>12</v>
      </c>
      <c r="Q12" s="46">
        <v>35</v>
      </c>
      <c r="R12" s="46">
        <v>0</v>
      </c>
      <c r="S12" s="46">
        <v>0</v>
      </c>
      <c r="T12" s="6">
        <f t="shared" si="2"/>
        <v>41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28</v>
      </c>
      <c r="D13" s="46">
        <v>0</v>
      </c>
      <c r="E13" s="46">
        <v>0</v>
      </c>
      <c r="F13" s="6">
        <f t="shared" si="0"/>
        <v>36</v>
      </c>
      <c r="G13" s="2">
        <f t="shared" ref="G13:G19" si="3">F10+F11+F12+F13</f>
        <v>171.5</v>
      </c>
      <c r="H13" s="19" t="s">
        <v>7</v>
      </c>
      <c r="I13" s="46">
        <v>19</v>
      </c>
      <c r="J13" s="46">
        <v>77</v>
      </c>
      <c r="K13" s="46">
        <v>0</v>
      </c>
      <c r="L13" s="46">
        <v>1</v>
      </c>
      <c r="M13" s="6">
        <f t="shared" si="1"/>
        <v>89</v>
      </c>
      <c r="N13" s="2">
        <f t="shared" ref="N13:N18" si="4">M10+M11+M12+M13</f>
        <v>351.5</v>
      </c>
      <c r="O13" s="19" t="s">
        <v>33</v>
      </c>
      <c r="P13" s="46">
        <v>15</v>
      </c>
      <c r="Q13" s="46">
        <v>39</v>
      </c>
      <c r="R13" s="46">
        <v>0</v>
      </c>
      <c r="S13" s="46">
        <v>0</v>
      </c>
      <c r="T13" s="6">
        <f t="shared" si="2"/>
        <v>46.5</v>
      </c>
      <c r="U13" s="2">
        <f t="shared" ref="U13:U21" si="5">T10+T11+T12+T13</f>
        <v>187.5</v>
      </c>
      <c r="AB13" s="51">
        <v>241</v>
      </c>
    </row>
    <row r="14" spans="1:28" ht="24" customHeight="1" x14ac:dyDescent="0.2">
      <c r="A14" s="18" t="s">
        <v>21</v>
      </c>
      <c r="B14" s="46">
        <v>17</v>
      </c>
      <c r="C14" s="46">
        <v>38</v>
      </c>
      <c r="D14" s="46">
        <v>0</v>
      </c>
      <c r="E14" s="46">
        <v>0</v>
      </c>
      <c r="F14" s="6">
        <f t="shared" si="0"/>
        <v>46.5</v>
      </c>
      <c r="G14" s="2">
        <f t="shared" si="3"/>
        <v>171</v>
      </c>
      <c r="H14" s="19" t="s">
        <v>9</v>
      </c>
      <c r="I14" s="46">
        <v>15</v>
      </c>
      <c r="J14" s="46">
        <v>59</v>
      </c>
      <c r="K14" s="46">
        <v>0</v>
      </c>
      <c r="L14" s="46">
        <v>1</v>
      </c>
      <c r="M14" s="6">
        <f t="shared" si="1"/>
        <v>69</v>
      </c>
      <c r="N14" s="2">
        <f t="shared" si="4"/>
        <v>334</v>
      </c>
      <c r="O14" s="19" t="s">
        <v>29</v>
      </c>
      <c r="P14" s="45">
        <v>28</v>
      </c>
      <c r="Q14" s="45">
        <v>61</v>
      </c>
      <c r="R14" s="45">
        <v>0</v>
      </c>
      <c r="S14" s="45">
        <v>2</v>
      </c>
      <c r="T14" s="6">
        <f t="shared" si="2"/>
        <v>80</v>
      </c>
      <c r="U14" s="2">
        <f t="shared" si="5"/>
        <v>217</v>
      </c>
      <c r="AB14" s="51">
        <v>250</v>
      </c>
    </row>
    <row r="15" spans="1:28" ht="24" customHeight="1" x14ac:dyDescent="0.2">
      <c r="A15" s="18" t="s">
        <v>23</v>
      </c>
      <c r="B15" s="46">
        <v>21</v>
      </c>
      <c r="C15" s="46">
        <v>26</v>
      </c>
      <c r="D15" s="46">
        <v>0</v>
      </c>
      <c r="E15" s="46">
        <v>0</v>
      </c>
      <c r="F15" s="6">
        <f t="shared" si="0"/>
        <v>36.5</v>
      </c>
      <c r="G15" s="2">
        <f t="shared" si="3"/>
        <v>152</v>
      </c>
      <c r="H15" s="19" t="s">
        <v>12</v>
      </c>
      <c r="I15" s="46">
        <v>12</v>
      </c>
      <c r="J15" s="46">
        <v>54</v>
      </c>
      <c r="K15" s="46">
        <v>0</v>
      </c>
      <c r="L15" s="46">
        <v>1</v>
      </c>
      <c r="M15" s="6">
        <f t="shared" si="1"/>
        <v>62.5</v>
      </c>
      <c r="N15" s="2">
        <f t="shared" si="4"/>
        <v>315.5</v>
      </c>
      <c r="O15" s="18" t="s">
        <v>30</v>
      </c>
      <c r="P15" s="46">
        <v>23</v>
      </c>
      <c r="Q15" s="46">
        <v>80</v>
      </c>
      <c r="R15" s="45">
        <v>0</v>
      </c>
      <c r="S15" s="46">
        <v>0</v>
      </c>
      <c r="T15" s="6">
        <f t="shared" si="2"/>
        <v>91.5</v>
      </c>
      <c r="U15" s="2">
        <f t="shared" si="5"/>
        <v>259</v>
      </c>
      <c r="AB15" s="51">
        <v>262</v>
      </c>
    </row>
    <row r="16" spans="1:28" ht="24" customHeight="1" x14ac:dyDescent="0.2">
      <c r="A16" s="18" t="s">
        <v>39</v>
      </c>
      <c r="B16" s="46">
        <v>22</v>
      </c>
      <c r="C16" s="46">
        <v>32</v>
      </c>
      <c r="D16" s="46">
        <v>0</v>
      </c>
      <c r="E16" s="46">
        <v>3</v>
      </c>
      <c r="F16" s="6">
        <f t="shared" si="0"/>
        <v>50.5</v>
      </c>
      <c r="G16" s="2">
        <f t="shared" si="3"/>
        <v>169.5</v>
      </c>
      <c r="H16" s="19" t="s">
        <v>15</v>
      </c>
      <c r="I16" s="46">
        <v>13</v>
      </c>
      <c r="J16" s="46">
        <v>45</v>
      </c>
      <c r="K16" s="46">
        <v>0</v>
      </c>
      <c r="L16" s="46">
        <v>1</v>
      </c>
      <c r="M16" s="6">
        <f t="shared" si="1"/>
        <v>54</v>
      </c>
      <c r="N16" s="2">
        <f t="shared" si="4"/>
        <v>274.5</v>
      </c>
      <c r="O16" s="19" t="s">
        <v>8</v>
      </c>
      <c r="P16" s="46">
        <v>30</v>
      </c>
      <c r="Q16" s="46">
        <v>88</v>
      </c>
      <c r="R16" s="46">
        <v>0</v>
      </c>
      <c r="S16" s="46">
        <v>4</v>
      </c>
      <c r="T16" s="6">
        <f t="shared" si="2"/>
        <v>113</v>
      </c>
      <c r="U16" s="2">
        <f t="shared" si="5"/>
        <v>331</v>
      </c>
      <c r="AB16" s="51">
        <v>270.5</v>
      </c>
    </row>
    <row r="17" spans="1:28" ht="24" customHeight="1" x14ac:dyDescent="0.2">
      <c r="A17" s="18" t="s">
        <v>40</v>
      </c>
      <c r="B17" s="46">
        <v>15</v>
      </c>
      <c r="C17" s="46">
        <v>29</v>
      </c>
      <c r="D17" s="46">
        <v>0</v>
      </c>
      <c r="E17" s="46">
        <v>0</v>
      </c>
      <c r="F17" s="6">
        <f t="shared" si="0"/>
        <v>36.5</v>
      </c>
      <c r="G17" s="2">
        <f t="shared" si="3"/>
        <v>170</v>
      </c>
      <c r="H17" s="19" t="s">
        <v>18</v>
      </c>
      <c r="I17" s="46">
        <v>10</v>
      </c>
      <c r="J17" s="46">
        <v>24</v>
      </c>
      <c r="K17" s="46">
        <v>0</v>
      </c>
      <c r="L17" s="46">
        <v>0</v>
      </c>
      <c r="M17" s="6">
        <f t="shared" si="1"/>
        <v>29</v>
      </c>
      <c r="N17" s="2">
        <f t="shared" si="4"/>
        <v>214.5</v>
      </c>
      <c r="O17" s="19" t="s">
        <v>10</v>
      </c>
      <c r="P17" s="46">
        <v>40</v>
      </c>
      <c r="Q17" s="46">
        <v>76</v>
      </c>
      <c r="R17" s="46">
        <v>0</v>
      </c>
      <c r="S17" s="46">
        <v>1</v>
      </c>
      <c r="T17" s="6">
        <f t="shared" si="2"/>
        <v>98.5</v>
      </c>
      <c r="U17" s="2">
        <f t="shared" si="5"/>
        <v>383</v>
      </c>
      <c r="AB17" s="51">
        <v>289.5</v>
      </c>
    </row>
    <row r="18" spans="1:28" ht="24" customHeight="1" x14ac:dyDescent="0.2">
      <c r="A18" s="18" t="s">
        <v>41</v>
      </c>
      <c r="B18" s="46">
        <v>20</v>
      </c>
      <c r="C18" s="46">
        <v>46</v>
      </c>
      <c r="D18" s="46">
        <v>0</v>
      </c>
      <c r="E18" s="46">
        <v>3</v>
      </c>
      <c r="F18" s="6">
        <f t="shared" si="0"/>
        <v>63.5</v>
      </c>
      <c r="G18" s="2">
        <f t="shared" si="3"/>
        <v>187</v>
      </c>
      <c r="H18" s="19" t="s">
        <v>20</v>
      </c>
      <c r="I18" s="46">
        <v>13</v>
      </c>
      <c r="J18" s="46">
        <v>21</v>
      </c>
      <c r="K18" s="46">
        <v>0</v>
      </c>
      <c r="L18" s="46">
        <v>1</v>
      </c>
      <c r="M18" s="6">
        <f t="shared" si="1"/>
        <v>30</v>
      </c>
      <c r="N18" s="2">
        <f t="shared" si="4"/>
        <v>175.5</v>
      </c>
      <c r="O18" s="19" t="s">
        <v>13</v>
      </c>
      <c r="P18" s="46">
        <v>50</v>
      </c>
      <c r="Q18" s="46">
        <v>69</v>
      </c>
      <c r="R18" s="46">
        <v>0</v>
      </c>
      <c r="S18" s="46">
        <v>0</v>
      </c>
      <c r="T18" s="6">
        <f t="shared" si="2"/>
        <v>94</v>
      </c>
      <c r="U18" s="2">
        <f t="shared" si="5"/>
        <v>397</v>
      </c>
      <c r="AB18" s="51">
        <v>291</v>
      </c>
    </row>
    <row r="19" spans="1:28" ht="24" customHeight="1" thickBot="1" x14ac:dyDescent="0.25">
      <c r="A19" s="21" t="s">
        <v>42</v>
      </c>
      <c r="B19" s="47">
        <v>11</v>
      </c>
      <c r="C19" s="47">
        <v>38</v>
      </c>
      <c r="D19" s="47">
        <v>0</v>
      </c>
      <c r="E19" s="47">
        <v>0</v>
      </c>
      <c r="F19" s="7">
        <f t="shared" si="0"/>
        <v>43.5</v>
      </c>
      <c r="G19" s="3">
        <f t="shared" si="3"/>
        <v>194</v>
      </c>
      <c r="H19" s="20" t="s">
        <v>22</v>
      </c>
      <c r="I19" s="45">
        <v>12</v>
      </c>
      <c r="J19" s="45">
        <v>39</v>
      </c>
      <c r="K19" s="45">
        <v>0</v>
      </c>
      <c r="L19" s="45">
        <v>0</v>
      </c>
      <c r="M19" s="6">
        <f t="shared" si="1"/>
        <v>45</v>
      </c>
      <c r="N19" s="2">
        <f>M16+M17+M18+M19</f>
        <v>158</v>
      </c>
      <c r="O19" s="19" t="s">
        <v>16</v>
      </c>
      <c r="P19" s="46">
        <v>34</v>
      </c>
      <c r="Q19" s="46">
        <v>74</v>
      </c>
      <c r="R19" s="46">
        <v>1</v>
      </c>
      <c r="S19" s="46">
        <v>0</v>
      </c>
      <c r="T19" s="6">
        <f t="shared" si="2"/>
        <v>93</v>
      </c>
      <c r="U19" s="2">
        <f t="shared" si="5"/>
        <v>398.5</v>
      </c>
      <c r="AB19" s="51">
        <v>294</v>
      </c>
    </row>
    <row r="20" spans="1:28" ht="24" customHeight="1" x14ac:dyDescent="0.2">
      <c r="A20" s="19" t="s">
        <v>27</v>
      </c>
      <c r="B20" s="45">
        <v>19</v>
      </c>
      <c r="C20" s="45">
        <v>30</v>
      </c>
      <c r="D20" s="45">
        <v>0</v>
      </c>
      <c r="E20" s="45">
        <v>0</v>
      </c>
      <c r="F20" s="8">
        <f t="shared" si="0"/>
        <v>39.5</v>
      </c>
      <c r="G20" s="35"/>
      <c r="H20" s="19" t="s">
        <v>24</v>
      </c>
      <c r="I20" s="46">
        <v>19</v>
      </c>
      <c r="J20" s="46">
        <v>38</v>
      </c>
      <c r="K20" s="46">
        <v>0</v>
      </c>
      <c r="L20" s="46">
        <v>3</v>
      </c>
      <c r="M20" s="8">
        <f t="shared" si="1"/>
        <v>55</v>
      </c>
      <c r="N20" s="2">
        <f>M17+M18+M19+M20</f>
        <v>159</v>
      </c>
      <c r="O20" s="19" t="s">
        <v>45</v>
      </c>
      <c r="P20" s="45">
        <v>27</v>
      </c>
      <c r="Q20" s="45">
        <v>52</v>
      </c>
      <c r="R20" s="46">
        <v>0</v>
      </c>
      <c r="S20" s="45">
        <v>0</v>
      </c>
      <c r="T20" s="8">
        <f t="shared" si="2"/>
        <v>65.5</v>
      </c>
      <c r="U20" s="2">
        <f t="shared" si="5"/>
        <v>351</v>
      </c>
      <c r="AB20" s="51">
        <v>299</v>
      </c>
    </row>
    <row r="21" spans="1:28" ht="24" customHeight="1" thickBot="1" x14ac:dyDescent="0.25">
      <c r="A21" s="19" t="s">
        <v>28</v>
      </c>
      <c r="B21" s="46">
        <v>20</v>
      </c>
      <c r="C21" s="46">
        <v>35</v>
      </c>
      <c r="D21" s="46">
        <v>0</v>
      </c>
      <c r="E21" s="46">
        <v>1</v>
      </c>
      <c r="F21" s="6">
        <f t="shared" si="0"/>
        <v>47.5</v>
      </c>
      <c r="G21" s="36"/>
      <c r="H21" s="20" t="s">
        <v>25</v>
      </c>
      <c r="I21" s="46">
        <v>20</v>
      </c>
      <c r="J21" s="46">
        <v>32</v>
      </c>
      <c r="K21" s="46">
        <v>0</v>
      </c>
      <c r="L21" s="46">
        <v>0</v>
      </c>
      <c r="M21" s="6">
        <f t="shared" si="1"/>
        <v>42</v>
      </c>
      <c r="N21" s="2">
        <f>M18+M19+M20+M21</f>
        <v>172</v>
      </c>
      <c r="O21" s="21" t="s">
        <v>46</v>
      </c>
      <c r="P21" s="47">
        <v>18</v>
      </c>
      <c r="Q21" s="47">
        <v>46</v>
      </c>
      <c r="R21" s="47">
        <v>0</v>
      </c>
      <c r="S21" s="47">
        <v>0</v>
      </c>
      <c r="T21" s="7">
        <f t="shared" si="2"/>
        <v>55</v>
      </c>
      <c r="U21" s="3">
        <f t="shared" si="5"/>
        <v>307.5</v>
      </c>
      <c r="AB21" s="51">
        <v>299.5</v>
      </c>
    </row>
    <row r="22" spans="1:28" ht="24" customHeight="1" thickBot="1" x14ac:dyDescent="0.25">
      <c r="A22" s="19" t="s">
        <v>1</v>
      </c>
      <c r="B22" s="46">
        <v>27</v>
      </c>
      <c r="C22" s="46">
        <v>46</v>
      </c>
      <c r="D22" s="46">
        <v>0</v>
      </c>
      <c r="E22" s="46">
        <v>2</v>
      </c>
      <c r="F22" s="6">
        <f t="shared" si="0"/>
        <v>64.5</v>
      </c>
      <c r="G22" s="2"/>
      <c r="H22" s="21" t="s">
        <v>26</v>
      </c>
      <c r="I22" s="47">
        <v>25</v>
      </c>
      <c r="J22" s="47">
        <v>36</v>
      </c>
      <c r="K22" s="47">
        <v>0</v>
      </c>
      <c r="L22" s="47">
        <v>0</v>
      </c>
      <c r="M22" s="6">
        <f t="shared" si="1"/>
        <v>48.5</v>
      </c>
      <c r="N22" s="3">
        <f>M19+M20+M21+M22</f>
        <v>190.5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194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351.5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398.5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75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152</v>
      </c>
      <c r="E6" s="160"/>
      <c r="F6" s="160"/>
      <c r="G6" s="160"/>
      <c r="H6" s="160"/>
      <c r="I6" s="146" t="s">
        <v>59</v>
      </c>
      <c r="J6" s="146"/>
      <c r="K6" s="146"/>
      <c r="L6" s="152">
        <v>1</v>
      </c>
      <c r="M6" s="152"/>
      <c r="N6" s="152"/>
      <c r="O6" s="42"/>
      <c r="P6" s="146" t="s">
        <v>58</v>
      </c>
      <c r="Q6" s="146"/>
      <c r="R6" s="146"/>
      <c r="S6" s="159">
        <f>'G-1'!S6:U6</f>
        <v>42633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63</v>
      </c>
      <c r="C10" s="46">
        <v>124</v>
      </c>
      <c r="D10" s="46">
        <v>0</v>
      </c>
      <c r="E10" s="46">
        <v>2</v>
      </c>
      <c r="F10" s="6">
        <f t="shared" ref="F10:F22" si="0">B10*0.5+C10*1+D10*2+E10*2.5</f>
        <v>160.5</v>
      </c>
      <c r="G10" s="2"/>
      <c r="H10" s="19" t="s">
        <v>4</v>
      </c>
      <c r="I10" s="46">
        <v>26</v>
      </c>
      <c r="J10" s="46">
        <v>67</v>
      </c>
      <c r="K10" s="46">
        <v>0</v>
      </c>
      <c r="L10" s="46">
        <v>2</v>
      </c>
      <c r="M10" s="6">
        <f t="shared" ref="M10:M22" si="1">I10*0.5+J10*1+K10*2+L10*2.5</f>
        <v>85</v>
      </c>
      <c r="N10" s="9">
        <f>F20+F21+F22+M10</f>
        <v>377.5</v>
      </c>
      <c r="O10" s="19" t="s">
        <v>43</v>
      </c>
      <c r="P10" s="46">
        <v>31</v>
      </c>
      <c r="Q10" s="46">
        <v>81</v>
      </c>
      <c r="R10" s="46">
        <v>0</v>
      </c>
      <c r="S10" s="46">
        <v>0</v>
      </c>
      <c r="T10" s="6">
        <f t="shared" ref="T10:T21" si="2">P10*0.5+Q10*1+R10*2+S10*2.5</f>
        <v>96.5</v>
      </c>
      <c r="U10" s="10"/>
      <c r="AB10" s="1"/>
    </row>
    <row r="11" spans="1:28" ht="24" customHeight="1" x14ac:dyDescent="0.2">
      <c r="A11" s="18" t="s">
        <v>14</v>
      </c>
      <c r="B11" s="46">
        <v>76</v>
      </c>
      <c r="C11" s="46">
        <v>139</v>
      </c>
      <c r="D11" s="46">
        <v>1</v>
      </c>
      <c r="E11" s="46">
        <v>0</v>
      </c>
      <c r="F11" s="6">
        <f t="shared" si="0"/>
        <v>179</v>
      </c>
      <c r="G11" s="2"/>
      <c r="H11" s="19" t="s">
        <v>5</v>
      </c>
      <c r="I11" s="46">
        <v>30</v>
      </c>
      <c r="J11" s="46">
        <v>90</v>
      </c>
      <c r="K11" s="46">
        <v>0</v>
      </c>
      <c r="L11" s="46">
        <v>3</v>
      </c>
      <c r="M11" s="6">
        <f t="shared" si="1"/>
        <v>112.5</v>
      </c>
      <c r="N11" s="9">
        <f>F21+F22+M10+M11</f>
        <v>397.5</v>
      </c>
      <c r="O11" s="19" t="s">
        <v>44</v>
      </c>
      <c r="P11" s="46">
        <v>33</v>
      </c>
      <c r="Q11" s="46">
        <v>87</v>
      </c>
      <c r="R11" s="46">
        <v>0</v>
      </c>
      <c r="S11" s="46">
        <v>0</v>
      </c>
      <c r="T11" s="6">
        <f t="shared" si="2"/>
        <v>103.5</v>
      </c>
      <c r="U11" s="2"/>
      <c r="AB11" s="1"/>
    </row>
    <row r="12" spans="1:28" ht="24" customHeight="1" x14ac:dyDescent="0.2">
      <c r="A12" s="18" t="s">
        <v>17</v>
      </c>
      <c r="B12" s="46">
        <v>84</v>
      </c>
      <c r="C12" s="46">
        <v>133</v>
      </c>
      <c r="D12" s="46">
        <v>1</v>
      </c>
      <c r="E12" s="46">
        <v>1</v>
      </c>
      <c r="F12" s="6">
        <f t="shared" si="0"/>
        <v>179.5</v>
      </c>
      <c r="G12" s="2"/>
      <c r="H12" s="19" t="s">
        <v>6</v>
      </c>
      <c r="I12" s="46">
        <v>32</v>
      </c>
      <c r="J12" s="46">
        <v>92</v>
      </c>
      <c r="K12" s="46">
        <v>0</v>
      </c>
      <c r="L12" s="46">
        <v>2</v>
      </c>
      <c r="M12" s="6">
        <f t="shared" si="1"/>
        <v>113</v>
      </c>
      <c r="N12" s="2">
        <f>F22+M10+M11+M12</f>
        <v>412</v>
      </c>
      <c r="O12" s="19" t="s">
        <v>32</v>
      </c>
      <c r="P12" s="46">
        <v>37</v>
      </c>
      <c r="Q12" s="46">
        <v>89</v>
      </c>
      <c r="R12" s="46">
        <v>0</v>
      </c>
      <c r="S12" s="46">
        <v>1</v>
      </c>
      <c r="T12" s="6">
        <f t="shared" si="2"/>
        <v>110</v>
      </c>
      <c r="U12" s="2"/>
      <c r="AB12" s="1"/>
    </row>
    <row r="13" spans="1:28" ht="24" customHeight="1" x14ac:dyDescent="0.2">
      <c r="A13" s="18" t="s">
        <v>19</v>
      </c>
      <c r="B13" s="46">
        <v>60</v>
      </c>
      <c r="C13" s="46">
        <v>138</v>
      </c>
      <c r="D13" s="46">
        <v>0</v>
      </c>
      <c r="E13" s="46">
        <v>4</v>
      </c>
      <c r="F13" s="6">
        <f t="shared" si="0"/>
        <v>178</v>
      </c>
      <c r="G13" s="2">
        <f t="shared" ref="G13:G19" si="3">F10+F11+F12+F13</f>
        <v>697</v>
      </c>
      <c r="H13" s="19" t="s">
        <v>7</v>
      </c>
      <c r="I13" s="46">
        <v>28</v>
      </c>
      <c r="J13" s="46">
        <v>86</v>
      </c>
      <c r="K13" s="46">
        <v>0</v>
      </c>
      <c r="L13" s="46">
        <v>2</v>
      </c>
      <c r="M13" s="6">
        <f t="shared" si="1"/>
        <v>105</v>
      </c>
      <c r="N13" s="2">
        <f t="shared" ref="N13:N18" si="4">M10+M11+M12+M13</f>
        <v>415.5</v>
      </c>
      <c r="O13" s="19" t="s">
        <v>33</v>
      </c>
      <c r="P13" s="46">
        <v>42</v>
      </c>
      <c r="Q13" s="46">
        <v>85</v>
      </c>
      <c r="R13" s="46">
        <v>0</v>
      </c>
      <c r="S13" s="46">
        <v>1</v>
      </c>
      <c r="T13" s="6">
        <f t="shared" si="2"/>
        <v>108.5</v>
      </c>
      <c r="U13" s="2">
        <f t="shared" ref="U13:U21" si="5">T10+T11+T12+T13</f>
        <v>418.5</v>
      </c>
      <c r="AB13" s="51">
        <v>212.5</v>
      </c>
    </row>
    <row r="14" spans="1:28" ht="24" customHeight="1" x14ac:dyDescent="0.2">
      <c r="A14" s="18" t="s">
        <v>21</v>
      </c>
      <c r="B14" s="46">
        <v>37</v>
      </c>
      <c r="C14" s="46">
        <v>94</v>
      </c>
      <c r="D14" s="46">
        <v>0</v>
      </c>
      <c r="E14" s="46">
        <v>3</v>
      </c>
      <c r="F14" s="6">
        <f t="shared" si="0"/>
        <v>120</v>
      </c>
      <c r="G14" s="2">
        <f t="shared" si="3"/>
        <v>656.5</v>
      </c>
      <c r="H14" s="19" t="s">
        <v>9</v>
      </c>
      <c r="I14" s="46">
        <v>21</v>
      </c>
      <c r="J14" s="46">
        <v>80</v>
      </c>
      <c r="K14" s="46">
        <v>0</v>
      </c>
      <c r="L14" s="46">
        <v>1</v>
      </c>
      <c r="M14" s="6">
        <f t="shared" si="1"/>
        <v>93</v>
      </c>
      <c r="N14" s="2">
        <f t="shared" si="4"/>
        <v>423.5</v>
      </c>
      <c r="O14" s="19" t="s">
        <v>29</v>
      </c>
      <c r="P14" s="45">
        <v>30</v>
      </c>
      <c r="Q14" s="45">
        <v>70</v>
      </c>
      <c r="R14" s="45">
        <v>0</v>
      </c>
      <c r="S14" s="45">
        <v>1</v>
      </c>
      <c r="T14" s="6">
        <f t="shared" si="2"/>
        <v>87.5</v>
      </c>
      <c r="U14" s="2">
        <f t="shared" si="5"/>
        <v>409.5</v>
      </c>
      <c r="AB14" s="51">
        <v>226</v>
      </c>
    </row>
    <row r="15" spans="1:28" ht="24" customHeight="1" x14ac:dyDescent="0.2">
      <c r="A15" s="18" t="s">
        <v>23</v>
      </c>
      <c r="B15" s="46">
        <v>45</v>
      </c>
      <c r="C15" s="46">
        <v>87</v>
      </c>
      <c r="D15" s="46">
        <v>0</v>
      </c>
      <c r="E15" s="46">
        <v>1</v>
      </c>
      <c r="F15" s="6">
        <f t="shared" si="0"/>
        <v>112</v>
      </c>
      <c r="G15" s="2">
        <f t="shared" si="3"/>
        <v>589.5</v>
      </c>
      <c r="H15" s="19" t="s">
        <v>12</v>
      </c>
      <c r="I15" s="46">
        <v>18</v>
      </c>
      <c r="J15" s="46">
        <v>79</v>
      </c>
      <c r="K15" s="46">
        <v>0</v>
      </c>
      <c r="L15" s="46">
        <v>1</v>
      </c>
      <c r="M15" s="6">
        <f t="shared" si="1"/>
        <v>90.5</v>
      </c>
      <c r="N15" s="2">
        <f t="shared" si="4"/>
        <v>401.5</v>
      </c>
      <c r="O15" s="18" t="s">
        <v>30</v>
      </c>
      <c r="P15" s="46">
        <v>27</v>
      </c>
      <c r="Q15" s="46">
        <v>67</v>
      </c>
      <c r="R15" s="46">
        <v>0</v>
      </c>
      <c r="S15" s="46">
        <v>1</v>
      </c>
      <c r="T15" s="6">
        <f t="shared" si="2"/>
        <v>83</v>
      </c>
      <c r="U15" s="2">
        <f t="shared" si="5"/>
        <v>389</v>
      </c>
      <c r="AB15" s="51">
        <v>233.5</v>
      </c>
    </row>
    <row r="16" spans="1:28" ht="24" customHeight="1" x14ac:dyDescent="0.2">
      <c r="A16" s="18" t="s">
        <v>39</v>
      </c>
      <c r="B16" s="46">
        <v>40</v>
      </c>
      <c r="C16" s="46">
        <v>81</v>
      </c>
      <c r="D16" s="46">
        <v>0</v>
      </c>
      <c r="E16" s="46">
        <v>1</v>
      </c>
      <c r="F16" s="6">
        <f t="shared" si="0"/>
        <v>103.5</v>
      </c>
      <c r="G16" s="2">
        <f t="shared" si="3"/>
        <v>513.5</v>
      </c>
      <c r="H16" s="19" t="s">
        <v>15</v>
      </c>
      <c r="I16" s="46">
        <v>26</v>
      </c>
      <c r="J16" s="46">
        <v>80</v>
      </c>
      <c r="K16" s="46">
        <v>0</v>
      </c>
      <c r="L16" s="46">
        <v>2</v>
      </c>
      <c r="M16" s="6">
        <f t="shared" si="1"/>
        <v>98</v>
      </c>
      <c r="N16" s="2">
        <f t="shared" si="4"/>
        <v>386.5</v>
      </c>
      <c r="O16" s="19" t="s">
        <v>8</v>
      </c>
      <c r="P16" s="46">
        <v>32</v>
      </c>
      <c r="Q16" s="46">
        <v>60</v>
      </c>
      <c r="R16" s="46">
        <v>0</v>
      </c>
      <c r="S16" s="46">
        <v>3</v>
      </c>
      <c r="T16" s="6">
        <f t="shared" si="2"/>
        <v>83.5</v>
      </c>
      <c r="U16" s="2">
        <f t="shared" si="5"/>
        <v>362.5</v>
      </c>
      <c r="AB16" s="51">
        <v>234</v>
      </c>
    </row>
    <row r="17" spans="1:28" ht="24" customHeight="1" x14ac:dyDescent="0.2">
      <c r="A17" s="18" t="s">
        <v>40</v>
      </c>
      <c r="B17" s="46">
        <v>43</v>
      </c>
      <c r="C17" s="46">
        <v>76</v>
      </c>
      <c r="D17" s="46">
        <v>0</v>
      </c>
      <c r="E17" s="46">
        <v>1</v>
      </c>
      <c r="F17" s="6">
        <f t="shared" si="0"/>
        <v>100</v>
      </c>
      <c r="G17" s="2">
        <f t="shared" si="3"/>
        <v>435.5</v>
      </c>
      <c r="H17" s="19" t="s">
        <v>18</v>
      </c>
      <c r="I17" s="46">
        <v>38</v>
      </c>
      <c r="J17" s="46">
        <v>89</v>
      </c>
      <c r="K17" s="46">
        <v>0</v>
      </c>
      <c r="L17" s="46">
        <v>0</v>
      </c>
      <c r="M17" s="6">
        <f t="shared" si="1"/>
        <v>108</v>
      </c>
      <c r="N17" s="2">
        <f t="shared" si="4"/>
        <v>389.5</v>
      </c>
      <c r="O17" s="19" t="s">
        <v>10</v>
      </c>
      <c r="P17" s="46">
        <v>35</v>
      </c>
      <c r="Q17" s="46">
        <v>75</v>
      </c>
      <c r="R17" s="46">
        <v>0</v>
      </c>
      <c r="S17" s="46">
        <v>0</v>
      </c>
      <c r="T17" s="6">
        <f t="shared" si="2"/>
        <v>92.5</v>
      </c>
      <c r="U17" s="2">
        <f t="shared" si="5"/>
        <v>346.5</v>
      </c>
      <c r="AB17" s="51">
        <v>248</v>
      </c>
    </row>
    <row r="18" spans="1:28" ht="24" customHeight="1" x14ac:dyDescent="0.2">
      <c r="A18" s="18" t="s">
        <v>41</v>
      </c>
      <c r="B18" s="46">
        <v>48</v>
      </c>
      <c r="C18" s="46">
        <v>70</v>
      </c>
      <c r="D18" s="46">
        <v>0</v>
      </c>
      <c r="E18" s="46">
        <v>6</v>
      </c>
      <c r="F18" s="6">
        <f t="shared" si="0"/>
        <v>109</v>
      </c>
      <c r="G18" s="2">
        <f t="shared" si="3"/>
        <v>424.5</v>
      </c>
      <c r="H18" s="19" t="s">
        <v>20</v>
      </c>
      <c r="I18" s="46">
        <v>45</v>
      </c>
      <c r="J18" s="46">
        <v>110</v>
      </c>
      <c r="K18" s="46">
        <v>0</v>
      </c>
      <c r="L18" s="46">
        <v>0</v>
      </c>
      <c r="M18" s="6">
        <f t="shared" si="1"/>
        <v>132.5</v>
      </c>
      <c r="N18" s="2">
        <f t="shared" si="4"/>
        <v>429</v>
      </c>
      <c r="O18" s="19" t="s">
        <v>13</v>
      </c>
      <c r="P18" s="46">
        <v>39</v>
      </c>
      <c r="Q18" s="46">
        <v>86</v>
      </c>
      <c r="R18" s="46">
        <v>0</v>
      </c>
      <c r="S18" s="46">
        <v>0</v>
      </c>
      <c r="T18" s="6">
        <f t="shared" si="2"/>
        <v>105.5</v>
      </c>
      <c r="U18" s="2">
        <f t="shared" si="5"/>
        <v>364.5</v>
      </c>
      <c r="AB18" s="5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67</v>
      </c>
      <c r="D19" s="47">
        <v>0</v>
      </c>
      <c r="E19" s="47">
        <v>1</v>
      </c>
      <c r="F19" s="7">
        <f t="shared" si="0"/>
        <v>89.5</v>
      </c>
      <c r="G19" s="3">
        <f t="shared" si="3"/>
        <v>402</v>
      </c>
      <c r="H19" s="20" t="s">
        <v>22</v>
      </c>
      <c r="I19" s="45">
        <v>38</v>
      </c>
      <c r="J19" s="45">
        <v>94</v>
      </c>
      <c r="K19" s="45">
        <v>1</v>
      </c>
      <c r="L19" s="45">
        <v>1</v>
      </c>
      <c r="M19" s="6">
        <f t="shared" si="1"/>
        <v>117.5</v>
      </c>
      <c r="N19" s="2">
        <f>M16+M17+M18+M19</f>
        <v>456</v>
      </c>
      <c r="O19" s="19" t="s">
        <v>16</v>
      </c>
      <c r="P19" s="46">
        <v>23</v>
      </c>
      <c r="Q19" s="46">
        <v>85</v>
      </c>
      <c r="R19" s="46">
        <v>1</v>
      </c>
      <c r="S19" s="46">
        <v>0</v>
      </c>
      <c r="T19" s="6">
        <f t="shared" si="2"/>
        <v>98.5</v>
      </c>
      <c r="U19" s="2">
        <f t="shared" si="5"/>
        <v>380</v>
      </c>
      <c r="AB19" s="51">
        <v>262</v>
      </c>
    </row>
    <row r="20" spans="1:28" ht="24" customHeight="1" x14ac:dyDescent="0.2">
      <c r="A20" s="19" t="s">
        <v>27</v>
      </c>
      <c r="B20" s="45">
        <v>33</v>
      </c>
      <c r="C20" s="45">
        <v>76</v>
      </c>
      <c r="D20" s="45">
        <v>0</v>
      </c>
      <c r="E20" s="45">
        <v>0</v>
      </c>
      <c r="F20" s="8">
        <f t="shared" si="0"/>
        <v>92.5</v>
      </c>
      <c r="G20" s="35"/>
      <c r="H20" s="19" t="s">
        <v>24</v>
      </c>
      <c r="I20" s="46">
        <v>38</v>
      </c>
      <c r="J20" s="46">
        <v>98</v>
      </c>
      <c r="K20" s="46">
        <v>0</v>
      </c>
      <c r="L20" s="46">
        <v>1</v>
      </c>
      <c r="M20" s="8">
        <f t="shared" si="1"/>
        <v>119.5</v>
      </c>
      <c r="N20" s="2">
        <f>M17+M18+M19+M20</f>
        <v>477.5</v>
      </c>
      <c r="O20" s="19" t="s">
        <v>45</v>
      </c>
      <c r="P20" s="45">
        <v>26</v>
      </c>
      <c r="Q20" s="45">
        <v>81</v>
      </c>
      <c r="R20" s="45">
        <v>0</v>
      </c>
      <c r="S20" s="45">
        <v>0</v>
      </c>
      <c r="T20" s="8">
        <f t="shared" si="2"/>
        <v>94</v>
      </c>
      <c r="U20" s="2">
        <f t="shared" si="5"/>
        <v>390.5</v>
      </c>
      <c r="AB20" s="5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81</v>
      </c>
      <c r="D21" s="46">
        <v>0</v>
      </c>
      <c r="E21" s="46">
        <v>1</v>
      </c>
      <c r="F21" s="6">
        <f t="shared" si="0"/>
        <v>98.5</v>
      </c>
      <c r="G21" s="36"/>
      <c r="H21" s="20" t="s">
        <v>25</v>
      </c>
      <c r="I21" s="46">
        <v>54</v>
      </c>
      <c r="J21" s="46">
        <v>109</v>
      </c>
      <c r="K21" s="46">
        <v>0</v>
      </c>
      <c r="L21" s="46">
        <v>1</v>
      </c>
      <c r="M21" s="6">
        <f t="shared" si="1"/>
        <v>138.5</v>
      </c>
      <c r="N21" s="2">
        <f>M18+M19+M20+M21</f>
        <v>508</v>
      </c>
      <c r="O21" s="21" t="s">
        <v>46</v>
      </c>
      <c r="P21" s="47">
        <v>20</v>
      </c>
      <c r="Q21" s="47">
        <v>86</v>
      </c>
      <c r="R21" s="47">
        <v>0</v>
      </c>
      <c r="S21" s="47">
        <v>0</v>
      </c>
      <c r="T21" s="7">
        <f t="shared" si="2"/>
        <v>96</v>
      </c>
      <c r="U21" s="3">
        <f t="shared" si="5"/>
        <v>394</v>
      </c>
      <c r="AB21" s="5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80</v>
      </c>
      <c r="D22" s="46">
        <v>0</v>
      </c>
      <c r="E22" s="46">
        <v>1</v>
      </c>
      <c r="F22" s="6">
        <f t="shared" si="0"/>
        <v>101.5</v>
      </c>
      <c r="G22" s="2"/>
      <c r="H22" s="21" t="s">
        <v>26</v>
      </c>
      <c r="I22" s="47">
        <v>46</v>
      </c>
      <c r="J22" s="47">
        <v>89</v>
      </c>
      <c r="K22" s="47">
        <v>0</v>
      </c>
      <c r="L22" s="47">
        <v>4</v>
      </c>
      <c r="M22" s="6">
        <f t="shared" si="1"/>
        <v>122</v>
      </c>
      <c r="N22" s="3">
        <f>M19+M20+M21+M22</f>
        <v>497.5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697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508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418.5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75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153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42633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81</v>
      </c>
      <c r="C10" s="46">
        <v>239</v>
      </c>
      <c r="D10" s="46">
        <v>7</v>
      </c>
      <c r="E10" s="46">
        <v>6</v>
      </c>
      <c r="F10" s="48">
        <f>B10*0.5+C10*1+D10*2+E10*2.5</f>
        <v>308.5</v>
      </c>
      <c r="G10" s="2"/>
      <c r="H10" s="19" t="s">
        <v>4</v>
      </c>
      <c r="I10" s="46">
        <v>59</v>
      </c>
      <c r="J10" s="46">
        <v>229</v>
      </c>
      <c r="K10" s="46">
        <v>8</v>
      </c>
      <c r="L10" s="46">
        <v>4</v>
      </c>
      <c r="M10" s="6">
        <f>I10*0.5+J10*1+K10*2+L10*2.5</f>
        <v>284.5</v>
      </c>
      <c r="N10" s="9">
        <f>F20+F21+F22+M10</f>
        <v>847.5</v>
      </c>
      <c r="O10" s="19" t="s">
        <v>43</v>
      </c>
      <c r="P10" s="46">
        <v>41</v>
      </c>
      <c r="Q10" s="46">
        <v>173</v>
      </c>
      <c r="R10" s="46">
        <v>4</v>
      </c>
      <c r="S10" s="46">
        <v>2</v>
      </c>
      <c r="T10" s="6">
        <f>P10*0.5+Q10*1+R10*2+S10*2.5</f>
        <v>206.5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72</v>
      </c>
      <c r="C11" s="46">
        <v>234</v>
      </c>
      <c r="D11" s="46">
        <v>8</v>
      </c>
      <c r="E11" s="46">
        <v>7</v>
      </c>
      <c r="F11" s="6">
        <f t="shared" ref="F11:F22" si="0">B11*0.5+C11*1+D11*2+E11*2.5</f>
        <v>303.5</v>
      </c>
      <c r="G11" s="2"/>
      <c r="H11" s="19" t="s">
        <v>5</v>
      </c>
      <c r="I11" s="46">
        <v>61</v>
      </c>
      <c r="J11" s="46">
        <v>217</v>
      </c>
      <c r="K11" s="46">
        <v>9</v>
      </c>
      <c r="L11" s="46">
        <v>7</v>
      </c>
      <c r="M11" s="6">
        <f t="shared" ref="M11:M22" si="1">I11*0.5+J11*1+K11*2+L11*2.5</f>
        <v>283</v>
      </c>
      <c r="N11" s="9">
        <f>F21+F22+M10+M11</f>
        <v>973.5</v>
      </c>
      <c r="O11" s="19" t="s">
        <v>44</v>
      </c>
      <c r="P11" s="46">
        <v>50</v>
      </c>
      <c r="Q11" s="46">
        <v>158</v>
      </c>
      <c r="R11" s="46">
        <v>7</v>
      </c>
      <c r="S11" s="46">
        <v>2</v>
      </c>
      <c r="T11" s="6">
        <f t="shared" ref="T11:T21" si="2">P11*0.5+Q11*1+R11*2+S11*2.5</f>
        <v>202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67</v>
      </c>
      <c r="C12" s="46">
        <v>216</v>
      </c>
      <c r="D12" s="46">
        <v>5</v>
      </c>
      <c r="E12" s="46">
        <v>4</v>
      </c>
      <c r="F12" s="6">
        <f t="shared" si="0"/>
        <v>269.5</v>
      </c>
      <c r="G12" s="2"/>
      <c r="H12" s="19" t="s">
        <v>6</v>
      </c>
      <c r="I12" s="46">
        <v>54</v>
      </c>
      <c r="J12" s="46">
        <v>175</v>
      </c>
      <c r="K12" s="46">
        <v>7</v>
      </c>
      <c r="L12" s="46">
        <v>4</v>
      </c>
      <c r="M12" s="6">
        <f t="shared" si="1"/>
        <v>226</v>
      </c>
      <c r="N12" s="2">
        <f>F22+M10+M11+M12</f>
        <v>1013</v>
      </c>
      <c r="O12" s="19" t="s">
        <v>32</v>
      </c>
      <c r="P12" s="46">
        <v>47</v>
      </c>
      <c r="Q12" s="46">
        <v>167</v>
      </c>
      <c r="R12" s="46">
        <v>4</v>
      </c>
      <c r="S12" s="46">
        <v>2</v>
      </c>
      <c r="T12" s="6">
        <f t="shared" si="2"/>
        <v>203.5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52</v>
      </c>
      <c r="C13" s="46">
        <v>187</v>
      </c>
      <c r="D13" s="46">
        <v>7</v>
      </c>
      <c r="E13" s="46">
        <v>9</v>
      </c>
      <c r="F13" s="6">
        <f t="shared" si="0"/>
        <v>249.5</v>
      </c>
      <c r="G13" s="2">
        <f>F10+F11+F12+F13</f>
        <v>1131</v>
      </c>
      <c r="H13" s="19" t="s">
        <v>7</v>
      </c>
      <c r="I13" s="46">
        <v>38</v>
      </c>
      <c r="J13" s="46">
        <v>169</v>
      </c>
      <c r="K13" s="46">
        <v>7</v>
      </c>
      <c r="L13" s="46">
        <v>0</v>
      </c>
      <c r="M13" s="6">
        <f t="shared" si="1"/>
        <v>202</v>
      </c>
      <c r="N13" s="2">
        <f t="shared" ref="N13:N18" si="3">M10+M11+M12+M13</f>
        <v>995.5</v>
      </c>
      <c r="O13" s="19" t="s">
        <v>33</v>
      </c>
      <c r="P13" s="46">
        <v>44</v>
      </c>
      <c r="Q13" s="46">
        <v>148</v>
      </c>
      <c r="R13" s="46">
        <v>7</v>
      </c>
      <c r="S13" s="46">
        <v>3</v>
      </c>
      <c r="T13" s="6">
        <f t="shared" si="2"/>
        <v>191.5</v>
      </c>
      <c r="U13" s="2">
        <f t="shared" ref="U13:U21" si="4">T10+T11+T12+T13</f>
        <v>803.5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53</v>
      </c>
      <c r="C14" s="46">
        <v>162</v>
      </c>
      <c r="D14" s="46">
        <v>8</v>
      </c>
      <c r="E14" s="46">
        <v>3</v>
      </c>
      <c r="F14" s="6">
        <f t="shared" si="0"/>
        <v>212</v>
      </c>
      <c r="G14" s="2">
        <f t="shared" ref="G14:G19" si="5">F11+F12+F13+F14</f>
        <v>1034.5</v>
      </c>
      <c r="H14" s="19" t="s">
        <v>9</v>
      </c>
      <c r="I14" s="46">
        <v>29</v>
      </c>
      <c r="J14" s="46">
        <v>148</v>
      </c>
      <c r="K14" s="46">
        <v>4</v>
      </c>
      <c r="L14" s="46">
        <v>1</v>
      </c>
      <c r="M14" s="6">
        <f t="shared" si="1"/>
        <v>173</v>
      </c>
      <c r="N14" s="2">
        <f t="shared" si="3"/>
        <v>884</v>
      </c>
      <c r="O14" s="19" t="s">
        <v>29</v>
      </c>
      <c r="P14" s="45">
        <v>48</v>
      </c>
      <c r="Q14" s="45">
        <v>131</v>
      </c>
      <c r="R14" s="45">
        <v>6</v>
      </c>
      <c r="S14" s="45">
        <v>3</v>
      </c>
      <c r="T14" s="6">
        <f t="shared" si="2"/>
        <v>174.5</v>
      </c>
      <c r="U14" s="2">
        <f t="shared" si="4"/>
        <v>771.5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50</v>
      </c>
      <c r="C15" s="46">
        <v>180</v>
      </c>
      <c r="D15" s="46">
        <v>6</v>
      </c>
      <c r="E15" s="46">
        <v>3</v>
      </c>
      <c r="F15" s="6">
        <f t="shared" si="0"/>
        <v>224.5</v>
      </c>
      <c r="G15" s="2">
        <f t="shared" si="5"/>
        <v>955.5</v>
      </c>
      <c r="H15" s="19" t="s">
        <v>12</v>
      </c>
      <c r="I15" s="46">
        <v>22</v>
      </c>
      <c r="J15" s="46">
        <v>146</v>
      </c>
      <c r="K15" s="46">
        <v>4</v>
      </c>
      <c r="L15" s="46">
        <v>1</v>
      </c>
      <c r="M15" s="6">
        <f t="shared" si="1"/>
        <v>167.5</v>
      </c>
      <c r="N15" s="2">
        <f t="shared" si="3"/>
        <v>768.5</v>
      </c>
      <c r="O15" s="18" t="s">
        <v>30</v>
      </c>
      <c r="P15" s="46">
        <v>59</v>
      </c>
      <c r="Q15" s="46">
        <v>184</v>
      </c>
      <c r="R15" s="46">
        <v>8</v>
      </c>
      <c r="S15" s="46">
        <v>1</v>
      </c>
      <c r="T15" s="6">
        <f t="shared" si="2"/>
        <v>232</v>
      </c>
      <c r="U15" s="2">
        <f t="shared" si="4"/>
        <v>801.5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40</v>
      </c>
      <c r="C16" s="46">
        <v>182</v>
      </c>
      <c r="D16" s="46">
        <v>5</v>
      </c>
      <c r="E16" s="46">
        <v>4</v>
      </c>
      <c r="F16" s="6">
        <f t="shared" si="0"/>
        <v>222</v>
      </c>
      <c r="G16" s="2">
        <f t="shared" si="5"/>
        <v>908</v>
      </c>
      <c r="H16" s="19" t="s">
        <v>15</v>
      </c>
      <c r="I16" s="46">
        <v>35</v>
      </c>
      <c r="J16" s="46">
        <v>138</v>
      </c>
      <c r="K16" s="46">
        <v>5</v>
      </c>
      <c r="L16" s="46">
        <v>0</v>
      </c>
      <c r="M16" s="6">
        <f t="shared" si="1"/>
        <v>165.5</v>
      </c>
      <c r="N16" s="2">
        <f t="shared" si="3"/>
        <v>708</v>
      </c>
      <c r="O16" s="19" t="s">
        <v>8</v>
      </c>
      <c r="P16" s="46">
        <v>50</v>
      </c>
      <c r="Q16" s="46">
        <v>190</v>
      </c>
      <c r="R16" s="46">
        <v>7</v>
      </c>
      <c r="S16" s="46">
        <v>0</v>
      </c>
      <c r="T16" s="6">
        <f t="shared" si="2"/>
        <v>229</v>
      </c>
      <c r="U16" s="2">
        <f t="shared" si="4"/>
        <v>827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174</v>
      </c>
      <c r="D17" s="46">
        <v>6</v>
      </c>
      <c r="E17" s="46">
        <v>2</v>
      </c>
      <c r="F17" s="6">
        <f t="shared" si="0"/>
        <v>214</v>
      </c>
      <c r="G17" s="2">
        <f t="shared" si="5"/>
        <v>872.5</v>
      </c>
      <c r="H17" s="19" t="s">
        <v>18</v>
      </c>
      <c r="I17" s="46">
        <v>39</v>
      </c>
      <c r="J17" s="46">
        <v>147</v>
      </c>
      <c r="K17" s="46">
        <v>7</v>
      </c>
      <c r="L17" s="46">
        <v>0</v>
      </c>
      <c r="M17" s="6">
        <f t="shared" si="1"/>
        <v>180.5</v>
      </c>
      <c r="N17" s="2">
        <f t="shared" si="3"/>
        <v>686.5</v>
      </c>
      <c r="O17" s="19" t="s">
        <v>10</v>
      </c>
      <c r="P17" s="46">
        <v>61</v>
      </c>
      <c r="Q17" s="46">
        <v>224</v>
      </c>
      <c r="R17" s="46">
        <v>6</v>
      </c>
      <c r="S17" s="46">
        <v>2</v>
      </c>
      <c r="T17" s="6">
        <f t="shared" si="2"/>
        <v>271.5</v>
      </c>
      <c r="U17" s="2">
        <f t="shared" si="4"/>
        <v>907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39</v>
      </c>
      <c r="C18" s="46">
        <v>163</v>
      </c>
      <c r="D18" s="46">
        <v>4</v>
      </c>
      <c r="E18" s="46">
        <v>3</v>
      </c>
      <c r="F18" s="6">
        <f t="shared" si="0"/>
        <v>198</v>
      </c>
      <c r="G18" s="2">
        <f t="shared" si="5"/>
        <v>858.5</v>
      </c>
      <c r="H18" s="19" t="s">
        <v>20</v>
      </c>
      <c r="I18" s="46">
        <v>52</v>
      </c>
      <c r="J18" s="46">
        <v>167</v>
      </c>
      <c r="K18" s="46">
        <v>5</v>
      </c>
      <c r="L18" s="46">
        <v>2</v>
      </c>
      <c r="M18" s="6">
        <f t="shared" si="1"/>
        <v>208</v>
      </c>
      <c r="N18" s="2">
        <f t="shared" si="3"/>
        <v>721.5</v>
      </c>
      <c r="O18" s="19" t="s">
        <v>13</v>
      </c>
      <c r="P18" s="46">
        <v>52</v>
      </c>
      <c r="Q18" s="46">
        <v>185</v>
      </c>
      <c r="R18" s="46">
        <v>8</v>
      </c>
      <c r="S18" s="46">
        <v>3</v>
      </c>
      <c r="T18" s="6">
        <f t="shared" si="2"/>
        <v>234.5</v>
      </c>
      <c r="U18" s="2">
        <f t="shared" si="4"/>
        <v>967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158</v>
      </c>
      <c r="D19" s="47">
        <v>5</v>
      </c>
      <c r="E19" s="47">
        <v>5</v>
      </c>
      <c r="F19" s="7">
        <f t="shared" si="0"/>
        <v>197.5</v>
      </c>
      <c r="G19" s="3">
        <f t="shared" si="5"/>
        <v>831.5</v>
      </c>
      <c r="H19" s="20" t="s">
        <v>22</v>
      </c>
      <c r="I19" s="45">
        <v>59</v>
      </c>
      <c r="J19" s="45">
        <v>201</v>
      </c>
      <c r="K19" s="45">
        <v>6</v>
      </c>
      <c r="L19" s="45">
        <v>4</v>
      </c>
      <c r="M19" s="6">
        <f t="shared" si="1"/>
        <v>252.5</v>
      </c>
      <c r="N19" s="2">
        <f>M16+M17+M18+M19</f>
        <v>806.5</v>
      </c>
      <c r="O19" s="19" t="s">
        <v>16</v>
      </c>
      <c r="P19" s="46">
        <v>62</v>
      </c>
      <c r="Q19" s="46">
        <v>168</v>
      </c>
      <c r="R19" s="46">
        <v>7</v>
      </c>
      <c r="S19" s="46">
        <v>3</v>
      </c>
      <c r="T19" s="6">
        <f t="shared" si="2"/>
        <v>220.5</v>
      </c>
      <c r="U19" s="2">
        <f t="shared" si="4"/>
        <v>955.5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131</v>
      </c>
      <c r="D20" s="45">
        <v>4</v>
      </c>
      <c r="E20" s="45">
        <v>1</v>
      </c>
      <c r="F20" s="8">
        <f t="shared" si="0"/>
        <v>157</v>
      </c>
      <c r="G20" s="35"/>
      <c r="H20" s="19" t="s">
        <v>24</v>
      </c>
      <c r="I20" s="46">
        <v>54</v>
      </c>
      <c r="J20" s="46">
        <v>193</v>
      </c>
      <c r="K20" s="46">
        <v>4</v>
      </c>
      <c r="L20" s="46">
        <v>1</v>
      </c>
      <c r="M20" s="8">
        <f t="shared" si="1"/>
        <v>230.5</v>
      </c>
      <c r="N20" s="2">
        <f>M17+M18+M19+M20</f>
        <v>871.5</v>
      </c>
      <c r="O20" s="19" t="s">
        <v>45</v>
      </c>
      <c r="P20" s="45">
        <v>59</v>
      </c>
      <c r="Q20" s="45">
        <v>158</v>
      </c>
      <c r="R20" s="45">
        <v>6</v>
      </c>
      <c r="S20" s="45">
        <v>1</v>
      </c>
      <c r="T20" s="8">
        <f t="shared" si="2"/>
        <v>202</v>
      </c>
      <c r="U20" s="2">
        <f t="shared" si="4"/>
        <v>928.5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148</v>
      </c>
      <c r="D21" s="46">
        <v>6</v>
      </c>
      <c r="E21" s="46">
        <v>3</v>
      </c>
      <c r="F21" s="6">
        <f t="shared" si="0"/>
        <v>186.5</v>
      </c>
      <c r="G21" s="36"/>
      <c r="H21" s="20" t="s">
        <v>25</v>
      </c>
      <c r="I21" s="46">
        <v>49</v>
      </c>
      <c r="J21" s="46">
        <v>175</v>
      </c>
      <c r="K21" s="46">
        <v>5</v>
      </c>
      <c r="L21" s="46">
        <v>2</v>
      </c>
      <c r="M21" s="6">
        <f t="shared" si="1"/>
        <v>214.5</v>
      </c>
      <c r="N21" s="2">
        <f>M18+M19+M20+M21</f>
        <v>905.5</v>
      </c>
      <c r="O21" s="21" t="s">
        <v>46</v>
      </c>
      <c r="P21" s="47">
        <v>39</v>
      </c>
      <c r="Q21" s="47">
        <v>149</v>
      </c>
      <c r="R21" s="47">
        <v>4</v>
      </c>
      <c r="S21" s="47">
        <v>2</v>
      </c>
      <c r="T21" s="7">
        <f t="shared" si="2"/>
        <v>181.5</v>
      </c>
      <c r="U21" s="3">
        <f t="shared" si="4"/>
        <v>838.5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178</v>
      </c>
      <c r="D22" s="46">
        <v>7</v>
      </c>
      <c r="E22" s="46">
        <v>5</v>
      </c>
      <c r="F22" s="6">
        <f t="shared" si="0"/>
        <v>219.5</v>
      </c>
      <c r="G22" s="2"/>
      <c r="H22" s="21" t="s">
        <v>26</v>
      </c>
      <c r="I22" s="47">
        <v>52</v>
      </c>
      <c r="J22" s="47">
        <v>198</v>
      </c>
      <c r="K22" s="47">
        <v>6</v>
      </c>
      <c r="L22" s="47">
        <v>4</v>
      </c>
      <c r="M22" s="6">
        <f t="shared" si="1"/>
        <v>246</v>
      </c>
      <c r="N22" s="3">
        <f>M19+M20+M21+M22</f>
        <v>943.5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1131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1013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75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1">
        <f>'G-1'!S6:U6</f>
        <v>42633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164</v>
      </c>
      <c r="C10" s="46">
        <f>'G-1'!C10+'G-2'!C10+'G-4'!C10</f>
        <v>400</v>
      </c>
      <c r="D10" s="46">
        <f>'G-1'!D10+'G-2'!D10+'G-4'!D10</f>
        <v>7</v>
      </c>
      <c r="E10" s="46">
        <f>'G-1'!E10+'G-2'!E10+'G-4'!E10</f>
        <v>8</v>
      </c>
      <c r="F10" s="6">
        <f t="shared" ref="F10:F22" si="0">B10*0.5+C10*1+D10*2+E10*2.5</f>
        <v>516</v>
      </c>
      <c r="G10" s="2"/>
      <c r="H10" s="19" t="s">
        <v>4</v>
      </c>
      <c r="I10" s="46">
        <f>'G-1'!I10+'G-2'!I10+'G-4'!I10</f>
        <v>112</v>
      </c>
      <c r="J10" s="46">
        <f>'G-1'!J10+'G-2'!J10+'G-4'!J10</f>
        <v>359</v>
      </c>
      <c r="K10" s="46">
        <f>'G-1'!K10+'G-2'!K10+'G-4'!K10</f>
        <v>8</v>
      </c>
      <c r="L10" s="46">
        <f>'G-1'!L10+'G-2'!L10+'G-4'!L10</f>
        <v>10</v>
      </c>
      <c r="M10" s="6">
        <f t="shared" ref="M10:M22" si="1">I10*0.5+J10*1+K10*2+L10*2.5</f>
        <v>456</v>
      </c>
      <c r="N10" s="9">
        <f>F20+F21+F22+M10</f>
        <v>1463</v>
      </c>
      <c r="O10" s="19" t="s">
        <v>43</v>
      </c>
      <c r="P10" s="46">
        <f>'G-1'!P10+'G-2'!P10+'G-4'!P10</f>
        <v>88</v>
      </c>
      <c r="Q10" s="46">
        <f>'G-1'!Q10+'G-2'!Q10+'G-4'!Q10</f>
        <v>294</v>
      </c>
      <c r="R10" s="46">
        <f>'G-1'!R10+'G-2'!R10+'G-4'!R10</f>
        <v>4</v>
      </c>
      <c r="S10" s="46">
        <f>'G-1'!S10+'G-2'!S10+'G-4'!S10</f>
        <v>3</v>
      </c>
      <c r="T10" s="6">
        <f t="shared" ref="T10:T21" si="2">P10*0.5+Q10*1+R10*2+S10*2.5</f>
        <v>353.5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164</v>
      </c>
      <c r="C11" s="46">
        <f>'G-1'!C11+'G-2'!C11+'G-4'!C11</f>
        <v>418</v>
      </c>
      <c r="D11" s="46">
        <f>'G-1'!D11+'G-2'!D11+'G-4'!D11</f>
        <v>9</v>
      </c>
      <c r="E11" s="46">
        <f>'G-1'!E11+'G-2'!E11+'G-4'!E11</f>
        <v>8</v>
      </c>
      <c r="F11" s="6">
        <f t="shared" si="0"/>
        <v>538</v>
      </c>
      <c r="G11" s="2"/>
      <c r="H11" s="19" t="s">
        <v>5</v>
      </c>
      <c r="I11" s="46">
        <f>'G-1'!I11+'G-2'!I11+'G-4'!I11</f>
        <v>116</v>
      </c>
      <c r="J11" s="46">
        <f>'G-1'!J11+'G-2'!J11+'G-4'!J11</f>
        <v>371</v>
      </c>
      <c r="K11" s="46">
        <f>'G-1'!K11+'G-2'!K11+'G-4'!K11</f>
        <v>10</v>
      </c>
      <c r="L11" s="46">
        <f>'G-1'!L11+'G-2'!L11+'G-4'!L11</f>
        <v>11</v>
      </c>
      <c r="M11" s="6">
        <f t="shared" si="1"/>
        <v>476.5</v>
      </c>
      <c r="N11" s="9">
        <f>F21+F22+M10+M11</f>
        <v>1650.5</v>
      </c>
      <c r="O11" s="19" t="s">
        <v>44</v>
      </c>
      <c r="P11" s="46">
        <f>'G-1'!P11+'G-2'!P11+'G-4'!P11</f>
        <v>101</v>
      </c>
      <c r="Q11" s="46">
        <f>'G-1'!Q11+'G-2'!Q11+'G-4'!Q11</f>
        <v>283</v>
      </c>
      <c r="R11" s="46">
        <f>'G-1'!R11+'G-2'!R11+'G-4'!R11</f>
        <v>7</v>
      </c>
      <c r="S11" s="46">
        <f>'G-1'!S11+'G-2'!S11+'G-4'!S11</f>
        <v>3</v>
      </c>
      <c r="T11" s="6">
        <f t="shared" si="2"/>
        <v>355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162</v>
      </c>
      <c r="C12" s="46">
        <f>'G-1'!C12+'G-2'!C12+'G-4'!C12</f>
        <v>374</v>
      </c>
      <c r="D12" s="46">
        <f>'G-1'!D12+'G-2'!D12+'G-4'!D12</f>
        <v>6</v>
      </c>
      <c r="E12" s="46">
        <f>'G-1'!E12+'G-2'!E12+'G-4'!E12</f>
        <v>6</v>
      </c>
      <c r="F12" s="6">
        <f t="shared" si="0"/>
        <v>482</v>
      </c>
      <c r="G12" s="2"/>
      <c r="H12" s="19" t="s">
        <v>6</v>
      </c>
      <c r="I12" s="46">
        <f>'G-1'!I12+'G-2'!I12+'G-4'!I12</f>
        <v>107</v>
      </c>
      <c r="J12" s="46">
        <f>'G-1'!J12+'G-2'!J12+'G-4'!J12</f>
        <v>349</v>
      </c>
      <c r="K12" s="46">
        <f>'G-1'!K12+'G-2'!K12+'G-4'!K12</f>
        <v>7</v>
      </c>
      <c r="L12" s="46">
        <f>'G-1'!L12+'G-2'!L12+'G-4'!L12</f>
        <v>7</v>
      </c>
      <c r="M12" s="6">
        <f t="shared" si="1"/>
        <v>434</v>
      </c>
      <c r="N12" s="2">
        <f>F22+M10+M11+M12</f>
        <v>1752</v>
      </c>
      <c r="O12" s="19" t="s">
        <v>32</v>
      </c>
      <c r="P12" s="46">
        <f>'G-1'!P12+'G-2'!P12+'G-4'!P12</f>
        <v>96</v>
      </c>
      <c r="Q12" s="46">
        <f>'G-1'!Q12+'G-2'!Q12+'G-4'!Q12</f>
        <v>291</v>
      </c>
      <c r="R12" s="46">
        <f>'G-1'!R12+'G-2'!R12+'G-4'!R12</f>
        <v>4</v>
      </c>
      <c r="S12" s="46">
        <f>'G-1'!S12+'G-2'!S12+'G-4'!S12</f>
        <v>3</v>
      </c>
      <c r="T12" s="6">
        <f t="shared" si="2"/>
        <v>354.5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128</v>
      </c>
      <c r="C13" s="46">
        <f>'G-1'!C13+'G-2'!C13+'G-4'!C13</f>
        <v>353</v>
      </c>
      <c r="D13" s="46">
        <f>'G-1'!D13+'G-2'!D13+'G-4'!D13</f>
        <v>7</v>
      </c>
      <c r="E13" s="46">
        <f>'G-1'!E13+'G-2'!E13+'G-4'!E13</f>
        <v>13</v>
      </c>
      <c r="F13" s="6">
        <f t="shared" si="0"/>
        <v>463.5</v>
      </c>
      <c r="G13" s="2">
        <f t="shared" ref="G13:G19" si="3">F10+F11+F12+F13</f>
        <v>1999.5</v>
      </c>
      <c r="H13" s="19" t="s">
        <v>7</v>
      </c>
      <c r="I13" s="46">
        <f>'G-1'!I13+'G-2'!I13+'G-4'!I13</f>
        <v>85</v>
      </c>
      <c r="J13" s="46">
        <f>'G-1'!J13+'G-2'!J13+'G-4'!J13</f>
        <v>332</v>
      </c>
      <c r="K13" s="46">
        <f>'G-1'!K13+'G-2'!K13+'G-4'!K13</f>
        <v>7</v>
      </c>
      <c r="L13" s="46">
        <f>'G-1'!L13+'G-2'!L13+'G-4'!L13</f>
        <v>3</v>
      </c>
      <c r="M13" s="6">
        <f t="shared" si="1"/>
        <v>396</v>
      </c>
      <c r="N13" s="2">
        <f t="shared" ref="N13:N18" si="4">M10+M11+M12+M13</f>
        <v>1762.5</v>
      </c>
      <c r="O13" s="19" t="s">
        <v>33</v>
      </c>
      <c r="P13" s="46">
        <f>'G-1'!P13+'G-2'!P13+'G-4'!P13</f>
        <v>101</v>
      </c>
      <c r="Q13" s="46">
        <f>'G-1'!Q13+'G-2'!Q13+'G-4'!Q13</f>
        <v>272</v>
      </c>
      <c r="R13" s="46">
        <f>'G-1'!R13+'G-2'!R13+'G-4'!R13</f>
        <v>7</v>
      </c>
      <c r="S13" s="46">
        <f>'G-1'!S13+'G-2'!S13+'G-4'!S13</f>
        <v>4</v>
      </c>
      <c r="T13" s="6">
        <f t="shared" si="2"/>
        <v>346.5</v>
      </c>
      <c r="U13" s="2">
        <f t="shared" ref="U13:U21" si="5">T10+T11+T12+T13</f>
        <v>1409.5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107</v>
      </c>
      <c r="C14" s="46">
        <f>'G-1'!C14+'G-2'!C14+'G-4'!C14</f>
        <v>294</v>
      </c>
      <c r="D14" s="46">
        <f>'G-1'!D14+'G-2'!D14+'G-4'!D14</f>
        <v>8</v>
      </c>
      <c r="E14" s="46">
        <f>'G-1'!E14+'G-2'!E14+'G-4'!E14</f>
        <v>6</v>
      </c>
      <c r="F14" s="6">
        <f t="shared" si="0"/>
        <v>378.5</v>
      </c>
      <c r="G14" s="2">
        <f t="shared" si="3"/>
        <v>1862</v>
      </c>
      <c r="H14" s="19" t="s">
        <v>9</v>
      </c>
      <c r="I14" s="46">
        <f>'G-1'!I14+'G-2'!I14+'G-4'!I14</f>
        <v>65</v>
      </c>
      <c r="J14" s="46">
        <f>'G-1'!J14+'G-2'!J14+'G-4'!J14</f>
        <v>287</v>
      </c>
      <c r="K14" s="46">
        <f>'G-1'!K14+'G-2'!K14+'G-4'!K14</f>
        <v>4</v>
      </c>
      <c r="L14" s="46">
        <f>'G-1'!L14+'G-2'!L14+'G-4'!L14</f>
        <v>3</v>
      </c>
      <c r="M14" s="6">
        <f t="shared" si="1"/>
        <v>335</v>
      </c>
      <c r="N14" s="2">
        <f t="shared" si="4"/>
        <v>1641.5</v>
      </c>
      <c r="O14" s="19" t="s">
        <v>29</v>
      </c>
      <c r="P14" s="46">
        <f>'G-1'!P14+'G-2'!P14+'G-4'!P14</f>
        <v>106</v>
      </c>
      <c r="Q14" s="46">
        <f>'G-1'!Q14+'G-2'!Q14+'G-4'!Q14</f>
        <v>262</v>
      </c>
      <c r="R14" s="46">
        <f>'G-1'!R14+'G-2'!R14+'G-4'!R14</f>
        <v>6</v>
      </c>
      <c r="S14" s="46">
        <f>'G-1'!S14+'G-2'!S14+'G-4'!S14</f>
        <v>6</v>
      </c>
      <c r="T14" s="6">
        <f t="shared" si="2"/>
        <v>342</v>
      </c>
      <c r="U14" s="2">
        <f t="shared" si="5"/>
        <v>1398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116</v>
      </c>
      <c r="C15" s="46">
        <f>'G-1'!C15+'G-2'!C15+'G-4'!C15</f>
        <v>293</v>
      </c>
      <c r="D15" s="46">
        <f>'G-1'!D15+'G-2'!D15+'G-4'!D15</f>
        <v>6</v>
      </c>
      <c r="E15" s="46">
        <f>'G-1'!E15+'G-2'!E15+'G-4'!E15</f>
        <v>4</v>
      </c>
      <c r="F15" s="6">
        <f t="shared" si="0"/>
        <v>373</v>
      </c>
      <c r="G15" s="2">
        <f t="shared" si="3"/>
        <v>1697</v>
      </c>
      <c r="H15" s="19" t="s">
        <v>12</v>
      </c>
      <c r="I15" s="46">
        <f>'G-1'!I15+'G-2'!I15+'G-4'!I15</f>
        <v>52</v>
      </c>
      <c r="J15" s="46">
        <f>'G-1'!J15+'G-2'!J15+'G-4'!J15</f>
        <v>279</v>
      </c>
      <c r="K15" s="46">
        <f>'G-1'!K15+'G-2'!K15+'G-4'!K15</f>
        <v>4</v>
      </c>
      <c r="L15" s="46">
        <f>'G-1'!L15+'G-2'!L15+'G-4'!L15</f>
        <v>3</v>
      </c>
      <c r="M15" s="6">
        <f t="shared" si="1"/>
        <v>320.5</v>
      </c>
      <c r="N15" s="2">
        <f t="shared" si="4"/>
        <v>1485.5</v>
      </c>
      <c r="O15" s="18" t="s">
        <v>30</v>
      </c>
      <c r="P15" s="46">
        <f>'G-1'!P15+'G-2'!P15+'G-4'!P15</f>
        <v>109</v>
      </c>
      <c r="Q15" s="46">
        <f>'G-1'!Q15+'G-2'!Q15+'G-4'!Q15</f>
        <v>331</v>
      </c>
      <c r="R15" s="46">
        <f>'G-1'!R15+'G-2'!R15+'G-4'!R15</f>
        <v>8</v>
      </c>
      <c r="S15" s="46">
        <f>'G-1'!S15+'G-2'!S15+'G-4'!S15</f>
        <v>2</v>
      </c>
      <c r="T15" s="6">
        <f t="shared" si="2"/>
        <v>406.5</v>
      </c>
      <c r="U15" s="2">
        <f t="shared" si="5"/>
        <v>1449.5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102</v>
      </c>
      <c r="C16" s="46">
        <f>'G-1'!C16+'G-2'!C16+'G-4'!C16</f>
        <v>295</v>
      </c>
      <c r="D16" s="46">
        <f>'G-1'!D16+'G-2'!D16+'G-4'!D16</f>
        <v>5</v>
      </c>
      <c r="E16" s="46">
        <f>'G-1'!E16+'G-2'!E16+'G-4'!E16</f>
        <v>8</v>
      </c>
      <c r="F16" s="6">
        <f t="shared" si="0"/>
        <v>376</v>
      </c>
      <c r="G16" s="2">
        <f t="shared" si="3"/>
        <v>1591</v>
      </c>
      <c r="H16" s="19" t="s">
        <v>15</v>
      </c>
      <c r="I16" s="46">
        <f>'G-1'!I16+'G-2'!I16+'G-4'!I16</f>
        <v>74</v>
      </c>
      <c r="J16" s="46">
        <f>'G-1'!J16+'G-2'!J16+'G-4'!J16</f>
        <v>263</v>
      </c>
      <c r="K16" s="46">
        <f>'G-1'!K16+'G-2'!K16+'G-4'!K16</f>
        <v>5</v>
      </c>
      <c r="L16" s="46">
        <f>'G-1'!L16+'G-2'!L16+'G-4'!L16</f>
        <v>3</v>
      </c>
      <c r="M16" s="6">
        <f t="shared" si="1"/>
        <v>317.5</v>
      </c>
      <c r="N16" s="2">
        <f t="shared" si="4"/>
        <v>1369</v>
      </c>
      <c r="O16" s="19" t="s">
        <v>8</v>
      </c>
      <c r="P16" s="46">
        <f>'G-1'!P16+'G-2'!P16+'G-4'!P16</f>
        <v>112</v>
      </c>
      <c r="Q16" s="46">
        <f>'G-1'!Q16+'G-2'!Q16+'G-4'!Q16</f>
        <v>338</v>
      </c>
      <c r="R16" s="46">
        <f>'G-1'!R16+'G-2'!R16+'G-4'!R16</f>
        <v>7</v>
      </c>
      <c r="S16" s="46">
        <f>'G-1'!S16+'G-2'!S16+'G-4'!S16</f>
        <v>7</v>
      </c>
      <c r="T16" s="6">
        <f t="shared" si="2"/>
        <v>425.5</v>
      </c>
      <c r="U16" s="2">
        <f t="shared" si="5"/>
        <v>1520.5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104</v>
      </c>
      <c r="C17" s="46">
        <f>'G-1'!C17+'G-2'!C17+'G-4'!C17</f>
        <v>279</v>
      </c>
      <c r="D17" s="46">
        <f>'G-1'!D17+'G-2'!D17+'G-4'!D17</f>
        <v>6</v>
      </c>
      <c r="E17" s="46">
        <f>'G-1'!E17+'G-2'!E17+'G-4'!E17</f>
        <v>3</v>
      </c>
      <c r="F17" s="6">
        <f t="shared" si="0"/>
        <v>350.5</v>
      </c>
      <c r="G17" s="2">
        <f t="shared" si="3"/>
        <v>1478</v>
      </c>
      <c r="H17" s="19" t="s">
        <v>18</v>
      </c>
      <c r="I17" s="46">
        <f>'G-1'!I17+'G-2'!I17+'G-4'!I17</f>
        <v>87</v>
      </c>
      <c r="J17" s="46">
        <f>'G-1'!J17+'G-2'!J17+'G-4'!J17</f>
        <v>260</v>
      </c>
      <c r="K17" s="46">
        <f>'G-1'!K17+'G-2'!K17+'G-4'!K17</f>
        <v>7</v>
      </c>
      <c r="L17" s="46">
        <f>'G-1'!L17+'G-2'!L17+'G-4'!L17</f>
        <v>0</v>
      </c>
      <c r="M17" s="6">
        <f t="shared" si="1"/>
        <v>317.5</v>
      </c>
      <c r="N17" s="2">
        <f t="shared" si="4"/>
        <v>1290.5</v>
      </c>
      <c r="O17" s="19" t="s">
        <v>10</v>
      </c>
      <c r="P17" s="46">
        <f>'G-1'!P17+'G-2'!P17+'G-4'!P17</f>
        <v>136</v>
      </c>
      <c r="Q17" s="46">
        <f>'G-1'!Q17+'G-2'!Q17+'G-4'!Q17</f>
        <v>375</v>
      </c>
      <c r="R17" s="46">
        <f>'G-1'!R17+'G-2'!R17+'G-4'!R17</f>
        <v>6</v>
      </c>
      <c r="S17" s="46">
        <f>'G-1'!S17+'G-2'!S17+'G-4'!S17</f>
        <v>3</v>
      </c>
      <c r="T17" s="6">
        <f t="shared" si="2"/>
        <v>462.5</v>
      </c>
      <c r="U17" s="2">
        <f t="shared" si="5"/>
        <v>1636.5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107</v>
      </c>
      <c r="C18" s="46">
        <f>'G-1'!C18+'G-2'!C18+'G-4'!C18</f>
        <v>279</v>
      </c>
      <c r="D18" s="46">
        <f>'G-1'!D18+'G-2'!D18+'G-4'!D18</f>
        <v>4</v>
      </c>
      <c r="E18" s="46">
        <f>'G-1'!E18+'G-2'!E18+'G-4'!E18</f>
        <v>12</v>
      </c>
      <c r="F18" s="6">
        <f t="shared" si="0"/>
        <v>370.5</v>
      </c>
      <c r="G18" s="2">
        <f t="shared" si="3"/>
        <v>1470</v>
      </c>
      <c r="H18" s="19" t="s">
        <v>20</v>
      </c>
      <c r="I18" s="46">
        <f>'G-1'!I18+'G-2'!I18+'G-4'!I18</f>
        <v>110</v>
      </c>
      <c r="J18" s="46">
        <f>'G-1'!J18+'G-2'!J18+'G-4'!J18</f>
        <v>298</v>
      </c>
      <c r="K18" s="46">
        <f>'G-1'!K18+'G-2'!K18+'G-4'!K18</f>
        <v>5</v>
      </c>
      <c r="L18" s="46">
        <f>'G-1'!L18+'G-2'!L18+'G-4'!L18</f>
        <v>3</v>
      </c>
      <c r="M18" s="6">
        <f t="shared" si="1"/>
        <v>370.5</v>
      </c>
      <c r="N18" s="2">
        <f t="shared" si="4"/>
        <v>1326</v>
      </c>
      <c r="O18" s="19" t="s">
        <v>13</v>
      </c>
      <c r="P18" s="46">
        <f>'G-1'!P18+'G-2'!P18+'G-4'!P18</f>
        <v>141</v>
      </c>
      <c r="Q18" s="46">
        <f>'G-1'!Q18+'G-2'!Q18+'G-4'!Q18</f>
        <v>340</v>
      </c>
      <c r="R18" s="46">
        <f>'G-1'!R18+'G-2'!R18+'G-4'!R18</f>
        <v>8</v>
      </c>
      <c r="S18" s="46">
        <f>'G-1'!S18+'G-2'!S18+'G-4'!S18</f>
        <v>3</v>
      </c>
      <c r="T18" s="6">
        <f t="shared" si="2"/>
        <v>434</v>
      </c>
      <c r="U18" s="2">
        <f t="shared" si="5"/>
        <v>1728.5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85</v>
      </c>
      <c r="C19" s="47">
        <f>'G-1'!C19+'G-2'!C19+'G-4'!C19</f>
        <v>263</v>
      </c>
      <c r="D19" s="47">
        <f>'G-1'!D19+'G-2'!D19+'G-4'!D19</f>
        <v>5</v>
      </c>
      <c r="E19" s="47">
        <f>'G-1'!E19+'G-2'!E19+'G-4'!E19</f>
        <v>6</v>
      </c>
      <c r="F19" s="7">
        <f t="shared" si="0"/>
        <v>330.5</v>
      </c>
      <c r="G19" s="3">
        <f t="shared" si="3"/>
        <v>1427.5</v>
      </c>
      <c r="H19" s="20" t="s">
        <v>22</v>
      </c>
      <c r="I19" s="46">
        <f>'G-1'!I19+'G-2'!I19+'G-4'!I19</f>
        <v>109</v>
      </c>
      <c r="J19" s="46">
        <f>'G-1'!J19+'G-2'!J19+'G-4'!J19</f>
        <v>334</v>
      </c>
      <c r="K19" s="46">
        <f>'G-1'!K19+'G-2'!K19+'G-4'!K19</f>
        <v>7</v>
      </c>
      <c r="L19" s="46">
        <f>'G-1'!L19+'G-2'!L19+'G-4'!L19</f>
        <v>5</v>
      </c>
      <c r="M19" s="6">
        <f t="shared" si="1"/>
        <v>415</v>
      </c>
      <c r="N19" s="2">
        <f>M16+M17+M18+M19</f>
        <v>1420.5</v>
      </c>
      <c r="O19" s="19" t="s">
        <v>16</v>
      </c>
      <c r="P19" s="46">
        <f>'G-1'!P19+'G-2'!P19+'G-4'!P19</f>
        <v>119</v>
      </c>
      <c r="Q19" s="46">
        <f>'G-1'!Q19+'G-2'!Q19+'G-4'!Q19</f>
        <v>327</v>
      </c>
      <c r="R19" s="46">
        <f>'G-1'!R19+'G-2'!R19+'G-4'!R19</f>
        <v>9</v>
      </c>
      <c r="S19" s="46">
        <f>'G-1'!S19+'G-2'!S19+'G-4'!S19</f>
        <v>3</v>
      </c>
      <c r="T19" s="6">
        <f t="shared" si="2"/>
        <v>412</v>
      </c>
      <c r="U19" s="2">
        <f t="shared" si="5"/>
        <v>1734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83</v>
      </c>
      <c r="C20" s="45">
        <f>'G-1'!C20+'G-2'!C20+'G-4'!C20</f>
        <v>237</v>
      </c>
      <c r="D20" s="45">
        <f>'G-1'!D20+'G-2'!D20+'G-4'!D20</f>
        <v>4</v>
      </c>
      <c r="E20" s="45">
        <f>'G-1'!E20+'G-2'!E20+'G-4'!E20</f>
        <v>1</v>
      </c>
      <c r="F20" s="8">
        <f t="shared" si="0"/>
        <v>289</v>
      </c>
      <c r="G20" s="35"/>
      <c r="H20" s="19" t="s">
        <v>24</v>
      </c>
      <c r="I20" s="46">
        <f>'G-1'!I20+'G-2'!I20+'G-4'!I20</f>
        <v>111</v>
      </c>
      <c r="J20" s="46">
        <f>'G-1'!J20+'G-2'!J20+'G-4'!J20</f>
        <v>329</v>
      </c>
      <c r="K20" s="46">
        <f>'G-1'!K20+'G-2'!K20+'G-4'!K20</f>
        <v>4</v>
      </c>
      <c r="L20" s="46">
        <f>'G-1'!L20+'G-2'!L20+'G-4'!L20</f>
        <v>5</v>
      </c>
      <c r="M20" s="8">
        <f t="shared" si="1"/>
        <v>405</v>
      </c>
      <c r="N20" s="2">
        <f>M17+M18+M19+M20</f>
        <v>1508</v>
      </c>
      <c r="O20" s="19" t="s">
        <v>45</v>
      </c>
      <c r="P20" s="46">
        <f>'G-1'!P20+'G-2'!P20+'G-4'!P20</f>
        <v>112</v>
      </c>
      <c r="Q20" s="46">
        <f>'G-1'!Q20+'G-2'!Q20+'G-4'!Q20</f>
        <v>291</v>
      </c>
      <c r="R20" s="46">
        <f>'G-1'!R20+'G-2'!R20+'G-4'!R20</f>
        <v>6</v>
      </c>
      <c r="S20" s="46">
        <f>'G-1'!S20+'G-2'!S20+'G-4'!S20</f>
        <v>1</v>
      </c>
      <c r="T20" s="8">
        <f t="shared" si="2"/>
        <v>361.5</v>
      </c>
      <c r="U20" s="2">
        <f t="shared" si="5"/>
        <v>1670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88</v>
      </c>
      <c r="C21" s="45">
        <f>'G-1'!C21+'G-2'!C21+'G-4'!C21</f>
        <v>264</v>
      </c>
      <c r="D21" s="45">
        <f>'G-1'!D21+'G-2'!D21+'G-4'!D21</f>
        <v>6</v>
      </c>
      <c r="E21" s="45">
        <f>'G-1'!E21+'G-2'!E21+'G-4'!E21</f>
        <v>5</v>
      </c>
      <c r="F21" s="6">
        <f t="shared" si="0"/>
        <v>332.5</v>
      </c>
      <c r="G21" s="36"/>
      <c r="H21" s="20" t="s">
        <v>25</v>
      </c>
      <c r="I21" s="46">
        <f>'G-1'!I21+'G-2'!I21+'G-4'!I21</f>
        <v>123</v>
      </c>
      <c r="J21" s="46">
        <f>'G-1'!J21+'G-2'!J21+'G-4'!J21</f>
        <v>316</v>
      </c>
      <c r="K21" s="46">
        <f>'G-1'!K21+'G-2'!K21+'G-4'!K21</f>
        <v>5</v>
      </c>
      <c r="L21" s="46">
        <f>'G-1'!L21+'G-2'!L21+'G-4'!L21</f>
        <v>3</v>
      </c>
      <c r="M21" s="6">
        <f t="shared" si="1"/>
        <v>395</v>
      </c>
      <c r="N21" s="2">
        <f>M18+M19+M20+M21</f>
        <v>1585.5</v>
      </c>
      <c r="O21" s="21" t="s">
        <v>46</v>
      </c>
      <c r="P21" s="47">
        <f>'G-1'!P21+'G-2'!P21+'G-4'!P21</f>
        <v>77</v>
      </c>
      <c r="Q21" s="47">
        <f>'G-1'!Q21+'G-2'!Q21+'G-4'!Q21</f>
        <v>281</v>
      </c>
      <c r="R21" s="47">
        <f>'G-1'!R21+'G-2'!R21+'G-4'!R21</f>
        <v>4</v>
      </c>
      <c r="S21" s="47">
        <f>'G-1'!S21+'G-2'!S21+'G-4'!S21</f>
        <v>2</v>
      </c>
      <c r="T21" s="7">
        <f t="shared" si="2"/>
        <v>332.5</v>
      </c>
      <c r="U21" s="3">
        <f t="shared" si="5"/>
        <v>1540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95</v>
      </c>
      <c r="C22" s="45">
        <f>'G-1'!C22+'G-2'!C22+'G-4'!C22</f>
        <v>304</v>
      </c>
      <c r="D22" s="45">
        <f>'G-1'!D22+'G-2'!D22+'G-4'!D22</f>
        <v>7</v>
      </c>
      <c r="E22" s="45">
        <f>'G-1'!E22+'G-2'!E22+'G-4'!E22</f>
        <v>8</v>
      </c>
      <c r="F22" s="6">
        <f t="shared" si="0"/>
        <v>385.5</v>
      </c>
      <c r="G22" s="2"/>
      <c r="H22" s="21" t="s">
        <v>26</v>
      </c>
      <c r="I22" s="46">
        <f>'G-1'!I22+'G-2'!I22+'G-4'!I22</f>
        <v>123</v>
      </c>
      <c r="J22" s="46">
        <f>'G-1'!J22+'G-2'!J22+'G-4'!J22</f>
        <v>323</v>
      </c>
      <c r="K22" s="46">
        <f>'G-1'!K22+'G-2'!K22+'G-4'!K22</f>
        <v>6</v>
      </c>
      <c r="L22" s="46">
        <f>'G-1'!L22+'G-2'!L22+'G-4'!L22</f>
        <v>8</v>
      </c>
      <c r="M22" s="6">
        <f t="shared" si="1"/>
        <v>416.5</v>
      </c>
      <c r="N22" s="3">
        <f>M19+M20+M21+M22</f>
        <v>1631.5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1999.5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1762.5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1734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76</v>
      </c>
      <c r="N24" s="57"/>
      <c r="O24" s="137"/>
      <c r="P24" s="138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75 X CARRERA 47</v>
      </c>
      <c r="D5" s="165"/>
      <c r="E5" s="165"/>
      <c r="F5" s="78"/>
      <c r="G5" s="79"/>
      <c r="H5" s="70" t="s">
        <v>53</v>
      </c>
      <c r="I5" s="166">
        <f>'G-1'!L5</f>
        <v>0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42633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28</v>
      </c>
      <c r="F11" s="93">
        <v>47</v>
      </c>
      <c r="G11" s="93">
        <v>0</v>
      </c>
      <c r="H11" s="93">
        <v>0</v>
      </c>
      <c r="I11" s="93">
        <f t="shared" ref="I11:I45" si="0">E11*0.5+F11+G11*2+H11*2.5</f>
        <v>61</v>
      </c>
      <c r="J11" s="94">
        <f>IF(I11=0,"0,00",I11/SUM(I10:I12)*100)</f>
        <v>67.403314917127076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9</v>
      </c>
      <c r="F12" s="49">
        <v>25</v>
      </c>
      <c r="G12" s="49">
        <v>0</v>
      </c>
      <c r="H12" s="49">
        <v>0</v>
      </c>
      <c r="I12" s="97">
        <f t="shared" si="0"/>
        <v>29.5</v>
      </c>
      <c r="J12" s="98">
        <f>IF(I12=0,"0,00",I12/SUM(I10:I12)*100)</f>
        <v>32.596685082872931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35</v>
      </c>
      <c r="F14" s="93">
        <v>47</v>
      </c>
      <c r="G14" s="93">
        <v>0</v>
      </c>
      <c r="H14" s="93">
        <v>0</v>
      </c>
      <c r="I14" s="93">
        <f t="shared" si="0"/>
        <v>64.5</v>
      </c>
      <c r="J14" s="94">
        <f>IF(I14=0,"0,00",I14/SUM(I13:I15)*100)</f>
        <v>67.539267015706798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10</v>
      </c>
      <c r="F15" s="49">
        <v>21</v>
      </c>
      <c r="G15" s="49">
        <v>0</v>
      </c>
      <c r="H15" s="49">
        <v>2</v>
      </c>
      <c r="I15" s="97">
        <f t="shared" si="0"/>
        <v>31</v>
      </c>
      <c r="J15" s="98">
        <f>IF(I15=0,"0,00",I15/SUM(I13:I15)*100)</f>
        <v>32.460732984293195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35</v>
      </c>
      <c r="F17" s="93">
        <v>78</v>
      </c>
      <c r="G17" s="93">
        <v>0</v>
      </c>
      <c r="H17" s="93">
        <v>0</v>
      </c>
      <c r="I17" s="93">
        <f t="shared" si="0"/>
        <v>95.5</v>
      </c>
      <c r="J17" s="94">
        <f>IF(I17=0,"0,00",I17/SUM(I16:I18)*100)</f>
        <v>79.253112033195023</v>
      </c>
    </row>
    <row r="18" spans="1:10" x14ac:dyDescent="0.2">
      <c r="A18" s="180"/>
      <c r="B18" s="183"/>
      <c r="C18" s="100" t="s">
        <v>139</v>
      </c>
      <c r="D18" s="96" t="s">
        <v>129</v>
      </c>
      <c r="E18" s="49">
        <v>10</v>
      </c>
      <c r="F18" s="49">
        <v>20</v>
      </c>
      <c r="G18" s="49">
        <v>0</v>
      </c>
      <c r="H18" s="49">
        <v>0</v>
      </c>
      <c r="I18" s="97">
        <f t="shared" si="0"/>
        <v>25</v>
      </c>
      <c r="J18" s="98">
        <f>IF(I18=0,"0,00",I18/SUM(I16:I18)*100)</f>
        <v>20.74688796680498</v>
      </c>
    </row>
    <row r="19" spans="1:10" x14ac:dyDescent="0.2">
      <c r="A19" s="178" t="s">
        <v>132</v>
      </c>
      <c r="B19" s="181">
        <v>1</v>
      </c>
      <c r="C19" s="101"/>
      <c r="D19" s="90" t="s">
        <v>126</v>
      </c>
      <c r="E19" s="50">
        <v>5</v>
      </c>
      <c r="F19" s="50">
        <v>14</v>
      </c>
      <c r="G19" s="50">
        <v>0</v>
      </c>
      <c r="H19" s="50">
        <v>0</v>
      </c>
      <c r="I19" s="50">
        <f t="shared" si="0"/>
        <v>16.5</v>
      </c>
      <c r="J19" s="91">
        <f>IF(I19=0,"0,00",I19/SUM(I19:I21)*100)</f>
        <v>9.1922005571030638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72</v>
      </c>
      <c r="F20" s="93">
        <v>122</v>
      </c>
      <c r="G20" s="93">
        <v>0</v>
      </c>
      <c r="H20" s="93">
        <v>2</v>
      </c>
      <c r="I20" s="93">
        <f t="shared" si="0"/>
        <v>163</v>
      </c>
      <c r="J20" s="94">
        <f>IF(I20=0,"0,00",I20/SUM(I19:I21)*100)</f>
        <v>90.807799442896936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11</v>
      </c>
      <c r="F22" s="50">
        <v>16</v>
      </c>
      <c r="G22" s="50">
        <v>0</v>
      </c>
      <c r="H22" s="50">
        <v>0</v>
      </c>
      <c r="I22" s="50">
        <f t="shared" si="0"/>
        <v>21.5</v>
      </c>
      <c r="J22" s="91">
        <f>IF(I22=0,"0,00",I22/SUM(I22:I24)*100)</f>
        <v>8.2533589251439547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89</v>
      </c>
      <c r="F23" s="93">
        <v>182</v>
      </c>
      <c r="G23" s="93">
        <v>0</v>
      </c>
      <c r="H23" s="93">
        <v>5</v>
      </c>
      <c r="I23" s="93">
        <f t="shared" si="0"/>
        <v>239</v>
      </c>
      <c r="J23" s="94">
        <f>IF(I23=0,"0,00",I23/SUM(I22:I24)*100)</f>
        <v>91.746641074856043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9</v>
      </c>
      <c r="F25" s="50">
        <v>18</v>
      </c>
      <c r="G25" s="50">
        <v>0</v>
      </c>
      <c r="H25" s="50">
        <v>0</v>
      </c>
      <c r="I25" s="50">
        <f t="shared" si="0"/>
        <v>22.5</v>
      </c>
      <c r="J25" s="91">
        <f>IF(I25=0,"0,00",I25/SUM(I25:I27)*100)</f>
        <v>11.842105263157894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37</v>
      </c>
      <c r="F26" s="93">
        <v>149</v>
      </c>
      <c r="G26" s="93">
        <v>0</v>
      </c>
      <c r="H26" s="93">
        <v>0</v>
      </c>
      <c r="I26" s="93">
        <f t="shared" si="0"/>
        <v>167.5</v>
      </c>
      <c r="J26" s="94">
        <f>IF(I26=0,"0,00",I26/SUM(I25:I27)*100)</f>
        <v>88.157894736842096</v>
      </c>
    </row>
    <row r="27" spans="1:10" x14ac:dyDescent="0.2">
      <c r="A27" s="180"/>
      <c r="B27" s="183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9</v>
      </c>
      <c r="F37" s="50">
        <v>23</v>
      </c>
      <c r="G37" s="50">
        <v>0</v>
      </c>
      <c r="H37" s="50">
        <v>1</v>
      </c>
      <c r="I37" s="50">
        <f t="shared" si="0"/>
        <v>30</v>
      </c>
      <c r="J37" s="91">
        <f>IF(I37=0,"0,00",I37/SUM(I37:I39)*100)</f>
        <v>7.1258907363420425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74</v>
      </c>
      <c r="F38" s="93">
        <v>272</v>
      </c>
      <c r="G38" s="93">
        <v>12</v>
      </c>
      <c r="H38" s="93">
        <v>3</v>
      </c>
      <c r="I38" s="93">
        <f t="shared" si="0"/>
        <v>340.5</v>
      </c>
      <c r="J38" s="94">
        <f>IF(I38=0,"0,00",I38/SUM(I37:I39)*100)</f>
        <v>80.878859857482183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9</v>
      </c>
      <c r="F39" s="49">
        <v>36</v>
      </c>
      <c r="G39" s="49">
        <v>0</v>
      </c>
      <c r="H39" s="49">
        <v>4</v>
      </c>
      <c r="I39" s="97">
        <f t="shared" si="0"/>
        <v>50.5</v>
      </c>
      <c r="J39" s="98">
        <f>IF(I39=0,"0,00",I39/SUM(I37:I39)*100)</f>
        <v>11.995249406175772</v>
      </c>
    </row>
    <row r="40" spans="1:10" x14ac:dyDescent="0.2">
      <c r="A40" s="179"/>
      <c r="B40" s="182"/>
      <c r="C40" s="99"/>
      <c r="D40" s="90" t="s">
        <v>126</v>
      </c>
      <c r="E40" s="50">
        <v>21</v>
      </c>
      <c r="F40" s="50">
        <v>26</v>
      </c>
      <c r="G40" s="50">
        <v>0</v>
      </c>
      <c r="H40" s="50">
        <v>2</v>
      </c>
      <c r="I40" s="50">
        <f t="shared" si="0"/>
        <v>41.5</v>
      </c>
      <c r="J40" s="91">
        <f>IF(I40=0,"0,00",I40/SUM(I40:I42)*100)</f>
        <v>9.0119435396308365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68</v>
      </c>
      <c r="F41" s="93">
        <v>304</v>
      </c>
      <c r="G41" s="93">
        <v>11</v>
      </c>
      <c r="H41" s="93">
        <v>4</v>
      </c>
      <c r="I41" s="93">
        <f t="shared" si="0"/>
        <v>370</v>
      </c>
      <c r="J41" s="94">
        <f>IF(I41=0,"0,00",I41/SUM(I40:I42)*100)</f>
        <v>80.347448425624322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12</v>
      </c>
      <c r="F42" s="49">
        <v>43</v>
      </c>
      <c r="G42" s="49">
        <v>0</v>
      </c>
      <c r="H42" s="49">
        <v>0</v>
      </c>
      <c r="I42" s="97">
        <f t="shared" si="0"/>
        <v>49</v>
      </c>
      <c r="J42" s="98">
        <f>IF(I42=0,"0,00",I42/SUM(I40:I42)*100)</f>
        <v>10.640608034744844</v>
      </c>
    </row>
    <row r="43" spans="1:10" x14ac:dyDescent="0.2">
      <c r="A43" s="179"/>
      <c r="B43" s="182"/>
      <c r="C43" s="99"/>
      <c r="D43" s="90" t="s">
        <v>126</v>
      </c>
      <c r="E43" s="50">
        <v>12</v>
      </c>
      <c r="F43" s="50">
        <v>18</v>
      </c>
      <c r="G43" s="50">
        <v>0</v>
      </c>
      <c r="H43" s="50">
        <v>0</v>
      </c>
      <c r="I43" s="50">
        <f t="shared" si="0"/>
        <v>24</v>
      </c>
      <c r="J43" s="91">
        <f>IF(I43=0,"0,00",I43/SUM(I43:I45)*100)</f>
        <v>6.2581486310299876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77</v>
      </c>
      <c r="F44" s="93">
        <v>256</v>
      </c>
      <c r="G44" s="93">
        <v>10</v>
      </c>
      <c r="H44" s="93">
        <v>3</v>
      </c>
      <c r="I44" s="93">
        <f t="shared" si="0"/>
        <v>322</v>
      </c>
      <c r="J44" s="94">
        <f>IF(I44=0,"0,00",I44/SUM(I43:I45)*100)</f>
        <v>83.963494132985659</v>
      </c>
    </row>
    <row r="45" spans="1:10" x14ac:dyDescent="0.2">
      <c r="A45" s="180"/>
      <c r="B45" s="183"/>
      <c r="C45" s="100" t="s">
        <v>148</v>
      </c>
      <c r="D45" s="96" t="s">
        <v>129</v>
      </c>
      <c r="E45" s="49">
        <v>9</v>
      </c>
      <c r="F45" s="49">
        <v>33</v>
      </c>
      <c r="G45" s="49">
        <v>0</v>
      </c>
      <c r="H45" s="49">
        <v>0</v>
      </c>
      <c r="I45" s="102">
        <f t="shared" si="0"/>
        <v>37.5</v>
      </c>
      <c r="J45" s="98">
        <f>IF(I45=0,"0,00",I45/SUM(I43:I45)*100)</f>
        <v>9.7783572359843536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7" zoomScale="91" zoomScaleNormal="91" workbookViewId="0">
      <selection activeCell="A30" activeCellId="2" sqref="A16:XFD16 A21:XFD21 A30:XFD3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75 X CARRERA 47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0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42633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171.5</v>
      </c>
      <c r="AV12" s="64">
        <f t="shared" si="0"/>
        <v>171</v>
      </c>
      <c r="AW12" s="64">
        <f t="shared" si="0"/>
        <v>152</v>
      </c>
      <c r="AX12" s="64">
        <f t="shared" si="0"/>
        <v>169.5</v>
      </c>
      <c r="AY12" s="64">
        <f t="shared" si="0"/>
        <v>170</v>
      </c>
      <c r="AZ12" s="64">
        <f t="shared" si="0"/>
        <v>187</v>
      </c>
      <c r="BA12" s="64">
        <f t="shared" si="0"/>
        <v>194</v>
      </c>
      <c r="BB12" s="64"/>
      <c r="BC12" s="64"/>
      <c r="BD12" s="64"/>
      <c r="BE12" s="64">
        <f t="shared" ref="BE12:BQ12" si="1">P14</f>
        <v>238</v>
      </c>
      <c r="BF12" s="64">
        <f t="shared" si="1"/>
        <v>279.5</v>
      </c>
      <c r="BG12" s="64">
        <f t="shared" si="1"/>
        <v>327</v>
      </c>
      <c r="BH12" s="64">
        <f t="shared" si="1"/>
        <v>351.5</v>
      </c>
      <c r="BI12" s="64">
        <f t="shared" si="1"/>
        <v>334</v>
      </c>
      <c r="BJ12" s="64">
        <f t="shared" si="1"/>
        <v>315.5</v>
      </c>
      <c r="BK12" s="64">
        <f t="shared" si="1"/>
        <v>274.5</v>
      </c>
      <c r="BL12" s="64">
        <f t="shared" si="1"/>
        <v>214.5</v>
      </c>
      <c r="BM12" s="64">
        <f t="shared" si="1"/>
        <v>175.5</v>
      </c>
      <c r="BN12" s="64">
        <f t="shared" si="1"/>
        <v>158</v>
      </c>
      <c r="BO12" s="64">
        <f t="shared" si="1"/>
        <v>159</v>
      </c>
      <c r="BP12" s="64">
        <f t="shared" si="1"/>
        <v>172</v>
      </c>
      <c r="BQ12" s="64">
        <f t="shared" si="1"/>
        <v>190.5</v>
      </c>
      <c r="BR12" s="64"/>
      <c r="BS12" s="64"/>
      <c r="BT12" s="64"/>
      <c r="BU12" s="64">
        <f t="shared" ref="BU12:CC12" si="2">AG14</f>
        <v>187.5</v>
      </c>
      <c r="BV12" s="64">
        <f t="shared" si="2"/>
        <v>217</v>
      </c>
      <c r="BW12" s="64">
        <f t="shared" si="2"/>
        <v>259</v>
      </c>
      <c r="BX12" s="64">
        <f t="shared" si="2"/>
        <v>331</v>
      </c>
      <c r="BY12" s="64">
        <f t="shared" si="2"/>
        <v>383</v>
      </c>
      <c r="BZ12" s="64">
        <f t="shared" si="2"/>
        <v>397</v>
      </c>
      <c r="CA12" s="64">
        <f t="shared" si="2"/>
        <v>398.5</v>
      </c>
      <c r="CB12" s="64">
        <f t="shared" si="2"/>
        <v>351</v>
      </c>
      <c r="CC12" s="64">
        <f t="shared" si="2"/>
        <v>307.5</v>
      </c>
    </row>
    <row r="13" spans="1:81" ht="16.5" customHeight="1" x14ac:dyDescent="0.2">
      <c r="A13" s="67" t="s">
        <v>105</v>
      </c>
      <c r="B13" s="116">
        <f>'G-1'!F10</f>
        <v>47</v>
      </c>
      <c r="C13" s="116">
        <f>'G-1'!F11</f>
        <v>55.5</v>
      </c>
      <c r="D13" s="116">
        <f>'G-1'!F12</f>
        <v>33</v>
      </c>
      <c r="E13" s="116">
        <f>'G-1'!F13</f>
        <v>36</v>
      </c>
      <c r="F13" s="116">
        <f>'G-1'!F14</f>
        <v>46.5</v>
      </c>
      <c r="G13" s="116">
        <f>'G-1'!F15</f>
        <v>36.5</v>
      </c>
      <c r="H13" s="116">
        <f>'G-1'!F16</f>
        <v>50.5</v>
      </c>
      <c r="I13" s="116">
        <f>'G-1'!F17</f>
        <v>36.5</v>
      </c>
      <c r="J13" s="116">
        <f>'G-1'!F18</f>
        <v>63.5</v>
      </c>
      <c r="K13" s="116">
        <f>'G-1'!F19</f>
        <v>43.5</v>
      </c>
      <c r="L13" s="117"/>
      <c r="M13" s="116">
        <f>'G-1'!F20</f>
        <v>39.5</v>
      </c>
      <c r="N13" s="116">
        <f>'G-1'!F21</f>
        <v>47.5</v>
      </c>
      <c r="O13" s="116">
        <f>'G-1'!F22</f>
        <v>64.5</v>
      </c>
      <c r="P13" s="116">
        <f>'G-1'!M10</f>
        <v>86.5</v>
      </c>
      <c r="Q13" s="116">
        <f>'G-1'!M11</f>
        <v>81</v>
      </c>
      <c r="R13" s="116">
        <f>'G-1'!M12</f>
        <v>95</v>
      </c>
      <c r="S13" s="116">
        <f>'G-1'!M13</f>
        <v>89</v>
      </c>
      <c r="T13" s="116">
        <f>'G-1'!M14</f>
        <v>69</v>
      </c>
      <c r="U13" s="116">
        <f>'G-1'!M15</f>
        <v>62.5</v>
      </c>
      <c r="V13" s="116">
        <f>'G-1'!M16</f>
        <v>54</v>
      </c>
      <c r="W13" s="116">
        <f>'G-1'!M17</f>
        <v>29</v>
      </c>
      <c r="X13" s="116">
        <f>'G-1'!M18</f>
        <v>30</v>
      </c>
      <c r="Y13" s="116">
        <f>'G-1'!M19</f>
        <v>45</v>
      </c>
      <c r="Z13" s="116">
        <f>'G-1'!M20</f>
        <v>55</v>
      </c>
      <c r="AA13" s="116">
        <f>'G-1'!M21</f>
        <v>42</v>
      </c>
      <c r="AB13" s="116">
        <f>'G-1'!M22</f>
        <v>48.5</v>
      </c>
      <c r="AC13" s="117"/>
      <c r="AD13" s="116">
        <f>'G-1'!T10</f>
        <v>50.5</v>
      </c>
      <c r="AE13" s="116">
        <f>'G-1'!T11</f>
        <v>49.5</v>
      </c>
      <c r="AF13" s="116">
        <f>'G-1'!T12</f>
        <v>41</v>
      </c>
      <c r="AG13" s="116">
        <f>'G-1'!T13</f>
        <v>46.5</v>
      </c>
      <c r="AH13" s="116">
        <f>'G-1'!T14</f>
        <v>80</v>
      </c>
      <c r="AI13" s="116">
        <f>'G-1'!T15</f>
        <v>91.5</v>
      </c>
      <c r="AJ13" s="116">
        <f>'G-1'!T16</f>
        <v>113</v>
      </c>
      <c r="AK13" s="116">
        <f>'G-1'!T17</f>
        <v>98.5</v>
      </c>
      <c r="AL13" s="116">
        <f>'G-1'!T18</f>
        <v>94</v>
      </c>
      <c r="AM13" s="116">
        <f>'G-1'!T19</f>
        <v>93</v>
      </c>
      <c r="AN13" s="116">
        <f>'G-1'!T20</f>
        <v>65.5</v>
      </c>
      <c r="AO13" s="116">
        <f>'G-1'!T21</f>
        <v>55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171.5</v>
      </c>
      <c r="F14" s="116">
        <f t="shared" ref="F14:K14" si="3">C13+D13+E13+F13</f>
        <v>171</v>
      </c>
      <c r="G14" s="116">
        <f t="shared" si="3"/>
        <v>152</v>
      </c>
      <c r="H14" s="116">
        <f t="shared" si="3"/>
        <v>169.5</v>
      </c>
      <c r="I14" s="116">
        <f t="shared" si="3"/>
        <v>170</v>
      </c>
      <c r="J14" s="116">
        <f t="shared" si="3"/>
        <v>187</v>
      </c>
      <c r="K14" s="116">
        <f t="shared" si="3"/>
        <v>194</v>
      </c>
      <c r="L14" s="117"/>
      <c r="M14" s="116"/>
      <c r="N14" s="116"/>
      <c r="O14" s="116"/>
      <c r="P14" s="116">
        <f>M13+N13+O13+P13</f>
        <v>238</v>
      </c>
      <c r="Q14" s="116">
        <f t="shared" ref="Q14:AB14" si="4">N13+O13+P13+Q13</f>
        <v>279.5</v>
      </c>
      <c r="R14" s="116">
        <f t="shared" si="4"/>
        <v>327</v>
      </c>
      <c r="S14" s="116">
        <f t="shared" si="4"/>
        <v>351.5</v>
      </c>
      <c r="T14" s="116">
        <f t="shared" si="4"/>
        <v>334</v>
      </c>
      <c r="U14" s="116">
        <f t="shared" si="4"/>
        <v>315.5</v>
      </c>
      <c r="V14" s="116">
        <f t="shared" si="4"/>
        <v>274.5</v>
      </c>
      <c r="W14" s="116">
        <f t="shared" si="4"/>
        <v>214.5</v>
      </c>
      <c r="X14" s="116">
        <f t="shared" si="4"/>
        <v>175.5</v>
      </c>
      <c r="Y14" s="116">
        <f t="shared" si="4"/>
        <v>158</v>
      </c>
      <c r="Z14" s="116">
        <f t="shared" si="4"/>
        <v>159</v>
      </c>
      <c r="AA14" s="116">
        <f t="shared" si="4"/>
        <v>172</v>
      </c>
      <c r="AB14" s="116">
        <f t="shared" si="4"/>
        <v>190.5</v>
      </c>
      <c r="AC14" s="117"/>
      <c r="AD14" s="116"/>
      <c r="AE14" s="116"/>
      <c r="AF14" s="116"/>
      <c r="AG14" s="116">
        <f>AD13+AE13+AF13+AG13</f>
        <v>187.5</v>
      </c>
      <c r="AH14" s="116">
        <f t="shared" ref="AH14:AO14" si="5">AE13+AF13+AG13+AH13</f>
        <v>217</v>
      </c>
      <c r="AI14" s="116">
        <f t="shared" si="5"/>
        <v>259</v>
      </c>
      <c r="AJ14" s="116">
        <f t="shared" si="5"/>
        <v>331</v>
      </c>
      <c r="AK14" s="116">
        <f t="shared" si="5"/>
        <v>383</v>
      </c>
      <c r="AL14" s="116">
        <f t="shared" si="5"/>
        <v>397</v>
      </c>
      <c r="AM14" s="116">
        <f t="shared" si="5"/>
        <v>398.5</v>
      </c>
      <c r="AN14" s="116">
        <f t="shared" si="5"/>
        <v>351</v>
      </c>
      <c r="AO14" s="116">
        <f t="shared" si="5"/>
        <v>307.5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0.67403314917127077</v>
      </c>
      <c r="H15" s="119"/>
      <c r="I15" s="119" t="s">
        <v>110</v>
      </c>
      <c r="J15" s="120">
        <f>DIRECCIONALIDAD!J12/100</f>
        <v>0.32596685082872928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0.67539267015706794</v>
      </c>
      <c r="V15" s="119"/>
      <c r="W15" s="119"/>
      <c r="X15" s="119"/>
      <c r="Y15" s="119" t="s">
        <v>110</v>
      </c>
      <c r="Z15" s="120">
        <f>DIRECCIONALIDAD!J15/100</f>
        <v>0.32460732984293195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0.79253112033195028</v>
      </c>
      <c r="AL15" s="119"/>
      <c r="AM15" s="119"/>
      <c r="AN15" s="119" t="s">
        <v>110</v>
      </c>
      <c r="AO15" s="122">
        <f>DIRECCIONALIDAD!J18/100</f>
        <v>0.2074688796680498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194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130.76243093922653</v>
      </c>
      <c r="H16" s="119"/>
      <c r="I16" s="119" t="s">
        <v>110</v>
      </c>
      <c r="J16" s="129">
        <f>+B16*J15</f>
        <v>63.237569060773481</v>
      </c>
      <c r="K16" s="121"/>
      <c r="L16" s="115"/>
      <c r="M16" s="128">
        <f>MAX(M14:AB14)</f>
        <v>351.5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237.40052356020939</v>
      </c>
      <c r="V16" s="119"/>
      <c r="W16" s="119"/>
      <c r="X16" s="119"/>
      <c r="Y16" s="119" t="s">
        <v>110</v>
      </c>
      <c r="Z16" s="130">
        <f>+M16*Z15</f>
        <v>114.09947643979058</v>
      </c>
      <c r="AA16" s="119"/>
      <c r="AB16" s="121"/>
      <c r="AC16" s="115"/>
      <c r="AD16" s="128">
        <f>MAX(AD14:AO14)</f>
        <v>398.5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315.82365145228221</v>
      </c>
      <c r="AL16" s="119"/>
      <c r="AM16" s="119"/>
      <c r="AN16" s="119" t="s">
        <v>110</v>
      </c>
      <c r="AO16" s="131">
        <f>+AD16*AO15</f>
        <v>82.676348547717851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160.5</v>
      </c>
      <c r="C18" s="116">
        <f>'G-2'!F11</f>
        <v>179</v>
      </c>
      <c r="D18" s="116">
        <f>'G-2'!F12</f>
        <v>179.5</v>
      </c>
      <c r="E18" s="116">
        <f>'G-2'!F13</f>
        <v>178</v>
      </c>
      <c r="F18" s="116">
        <f>'G-2'!F14</f>
        <v>120</v>
      </c>
      <c r="G18" s="116">
        <f>'G-2'!F15</f>
        <v>112</v>
      </c>
      <c r="H18" s="116">
        <f>'G-2'!F16</f>
        <v>103.5</v>
      </c>
      <c r="I18" s="116">
        <f>'G-2'!F17</f>
        <v>100</v>
      </c>
      <c r="J18" s="116">
        <f>'G-2'!F18</f>
        <v>109</v>
      </c>
      <c r="K18" s="116">
        <f>'G-2'!F19</f>
        <v>89.5</v>
      </c>
      <c r="L18" s="117"/>
      <c r="M18" s="116">
        <f>'G-2'!F20</f>
        <v>92.5</v>
      </c>
      <c r="N18" s="116">
        <f>'G-2'!F21</f>
        <v>98.5</v>
      </c>
      <c r="O18" s="116">
        <f>'G-2'!F22</f>
        <v>101.5</v>
      </c>
      <c r="P18" s="116">
        <f>'G-2'!M10</f>
        <v>85</v>
      </c>
      <c r="Q18" s="116">
        <f>'G-2'!M11</f>
        <v>112.5</v>
      </c>
      <c r="R18" s="116">
        <f>'G-2'!M12</f>
        <v>113</v>
      </c>
      <c r="S18" s="116">
        <f>'G-2'!M13</f>
        <v>105</v>
      </c>
      <c r="T18" s="116">
        <f>'G-2'!M14</f>
        <v>93</v>
      </c>
      <c r="U18" s="116">
        <f>'G-2'!M15</f>
        <v>90.5</v>
      </c>
      <c r="V18" s="116">
        <f>'G-2'!M16</f>
        <v>98</v>
      </c>
      <c r="W18" s="116">
        <f>'G-2'!M17</f>
        <v>108</v>
      </c>
      <c r="X18" s="116">
        <f>'G-2'!M18</f>
        <v>132.5</v>
      </c>
      <c r="Y18" s="116">
        <f>'G-2'!M19</f>
        <v>117.5</v>
      </c>
      <c r="Z18" s="116">
        <f>'G-2'!M20</f>
        <v>119.5</v>
      </c>
      <c r="AA18" s="116">
        <f>'G-2'!M21</f>
        <v>138.5</v>
      </c>
      <c r="AB18" s="116">
        <f>'G-2'!M22</f>
        <v>122</v>
      </c>
      <c r="AC18" s="117"/>
      <c r="AD18" s="116">
        <f>'G-2'!T10</f>
        <v>96.5</v>
      </c>
      <c r="AE18" s="116">
        <f>'G-2'!T11</f>
        <v>103.5</v>
      </c>
      <c r="AF18" s="116">
        <f>'G-2'!T12</f>
        <v>110</v>
      </c>
      <c r="AG18" s="116">
        <f>'G-2'!T13</f>
        <v>108.5</v>
      </c>
      <c r="AH18" s="116">
        <f>'G-2'!T14</f>
        <v>87.5</v>
      </c>
      <c r="AI18" s="116">
        <f>'G-2'!T15</f>
        <v>83</v>
      </c>
      <c r="AJ18" s="116">
        <f>'G-2'!T16</f>
        <v>83.5</v>
      </c>
      <c r="AK18" s="116">
        <f>'G-2'!T17</f>
        <v>92.5</v>
      </c>
      <c r="AL18" s="116">
        <f>'G-2'!T18</f>
        <v>105.5</v>
      </c>
      <c r="AM18" s="116">
        <f>'G-2'!T19</f>
        <v>98.5</v>
      </c>
      <c r="AN18" s="116">
        <f>'G-2'!T20</f>
        <v>94</v>
      </c>
      <c r="AO18" s="116">
        <f>'G-2'!T21</f>
        <v>96</v>
      </c>
      <c r="AP18" s="68"/>
      <c r="AQ18" s="68"/>
      <c r="AR18" s="68"/>
      <c r="AS18" s="68"/>
      <c r="AT18" s="68"/>
      <c r="AU18" s="68">
        <f t="shared" ref="AU18:BA18" si="6">E19</f>
        <v>697</v>
      </c>
      <c r="AV18" s="68">
        <f t="shared" si="6"/>
        <v>656.5</v>
      </c>
      <c r="AW18" s="68">
        <f t="shared" si="6"/>
        <v>589.5</v>
      </c>
      <c r="AX18" s="68">
        <f t="shared" si="6"/>
        <v>513.5</v>
      </c>
      <c r="AY18" s="68">
        <f t="shared" si="6"/>
        <v>435.5</v>
      </c>
      <c r="AZ18" s="68">
        <f t="shared" si="6"/>
        <v>424.5</v>
      </c>
      <c r="BA18" s="68">
        <f t="shared" si="6"/>
        <v>402</v>
      </c>
      <c r="BB18" s="68"/>
      <c r="BC18" s="68"/>
      <c r="BD18" s="68"/>
      <c r="BE18" s="68">
        <f t="shared" ref="BE18:BQ18" si="7">P19</f>
        <v>377.5</v>
      </c>
      <c r="BF18" s="68">
        <f t="shared" si="7"/>
        <v>397.5</v>
      </c>
      <c r="BG18" s="68">
        <f t="shared" si="7"/>
        <v>412</v>
      </c>
      <c r="BH18" s="68">
        <f t="shared" si="7"/>
        <v>415.5</v>
      </c>
      <c r="BI18" s="68">
        <f t="shared" si="7"/>
        <v>423.5</v>
      </c>
      <c r="BJ18" s="68">
        <f t="shared" si="7"/>
        <v>401.5</v>
      </c>
      <c r="BK18" s="68">
        <f t="shared" si="7"/>
        <v>386.5</v>
      </c>
      <c r="BL18" s="68">
        <f t="shared" si="7"/>
        <v>389.5</v>
      </c>
      <c r="BM18" s="68">
        <f t="shared" si="7"/>
        <v>429</v>
      </c>
      <c r="BN18" s="68">
        <f t="shared" si="7"/>
        <v>456</v>
      </c>
      <c r="BO18" s="68">
        <f t="shared" si="7"/>
        <v>477.5</v>
      </c>
      <c r="BP18" s="68">
        <f t="shared" si="7"/>
        <v>508</v>
      </c>
      <c r="BQ18" s="68">
        <f t="shared" si="7"/>
        <v>497.5</v>
      </c>
      <c r="BR18" s="68"/>
      <c r="BS18" s="68"/>
      <c r="BT18" s="68"/>
      <c r="BU18" s="68">
        <f t="shared" ref="BU18:CC18" si="8">AG19</f>
        <v>418.5</v>
      </c>
      <c r="BV18" s="68">
        <f t="shared" si="8"/>
        <v>409.5</v>
      </c>
      <c r="BW18" s="68">
        <f t="shared" si="8"/>
        <v>389</v>
      </c>
      <c r="BX18" s="68">
        <f t="shared" si="8"/>
        <v>362.5</v>
      </c>
      <c r="BY18" s="68">
        <f t="shared" si="8"/>
        <v>346.5</v>
      </c>
      <c r="BZ18" s="68">
        <f t="shared" si="8"/>
        <v>364.5</v>
      </c>
      <c r="CA18" s="68">
        <f t="shared" si="8"/>
        <v>380</v>
      </c>
      <c r="CB18" s="68">
        <f t="shared" si="8"/>
        <v>390.5</v>
      </c>
      <c r="CC18" s="68">
        <f t="shared" si="8"/>
        <v>394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697</v>
      </c>
      <c r="F19" s="116">
        <f t="shared" ref="F19:K19" si="9">C18+D18+E18+F18</f>
        <v>656.5</v>
      </c>
      <c r="G19" s="116">
        <f t="shared" si="9"/>
        <v>589.5</v>
      </c>
      <c r="H19" s="116">
        <f t="shared" si="9"/>
        <v>513.5</v>
      </c>
      <c r="I19" s="116">
        <f t="shared" si="9"/>
        <v>435.5</v>
      </c>
      <c r="J19" s="116">
        <f t="shared" si="9"/>
        <v>424.5</v>
      </c>
      <c r="K19" s="116">
        <f t="shared" si="9"/>
        <v>402</v>
      </c>
      <c r="L19" s="117"/>
      <c r="M19" s="116"/>
      <c r="N19" s="116"/>
      <c r="O19" s="116"/>
      <c r="P19" s="116">
        <f>M18+N18+O18+P18</f>
        <v>377.5</v>
      </c>
      <c r="Q19" s="116">
        <f t="shared" ref="Q19:AB19" si="10">N18+O18+P18+Q18</f>
        <v>397.5</v>
      </c>
      <c r="R19" s="116">
        <f t="shared" si="10"/>
        <v>412</v>
      </c>
      <c r="S19" s="116">
        <f t="shared" si="10"/>
        <v>415.5</v>
      </c>
      <c r="T19" s="116">
        <f t="shared" si="10"/>
        <v>423.5</v>
      </c>
      <c r="U19" s="116">
        <f t="shared" si="10"/>
        <v>401.5</v>
      </c>
      <c r="V19" s="116">
        <f t="shared" si="10"/>
        <v>386.5</v>
      </c>
      <c r="W19" s="116">
        <f t="shared" si="10"/>
        <v>389.5</v>
      </c>
      <c r="X19" s="116">
        <f t="shared" si="10"/>
        <v>429</v>
      </c>
      <c r="Y19" s="116">
        <f t="shared" si="10"/>
        <v>456</v>
      </c>
      <c r="Z19" s="116">
        <f t="shared" si="10"/>
        <v>477.5</v>
      </c>
      <c r="AA19" s="116">
        <f t="shared" si="10"/>
        <v>508</v>
      </c>
      <c r="AB19" s="116">
        <f t="shared" si="10"/>
        <v>497.5</v>
      </c>
      <c r="AC19" s="117"/>
      <c r="AD19" s="116"/>
      <c r="AE19" s="116"/>
      <c r="AF19" s="116"/>
      <c r="AG19" s="116">
        <f>AD18+AE18+AF18+AG18</f>
        <v>418.5</v>
      </c>
      <c r="AH19" s="116">
        <f t="shared" ref="AH19:AO19" si="11">AE18+AF18+AG18+AH18</f>
        <v>409.5</v>
      </c>
      <c r="AI19" s="116">
        <f t="shared" si="11"/>
        <v>389</v>
      </c>
      <c r="AJ19" s="116">
        <f t="shared" si="11"/>
        <v>362.5</v>
      </c>
      <c r="AK19" s="116">
        <f t="shared" si="11"/>
        <v>346.5</v>
      </c>
      <c r="AL19" s="116">
        <f t="shared" si="11"/>
        <v>364.5</v>
      </c>
      <c r="AM19" s="116">
        <f t="shared" si="11"/>
        <v>380</v>
      </c>
      <c r="AN19" s="116">
        <f t="shared" si="11"/>
        <v>390.5</v>
      </c>
      <c r="AO19" s="116">
        <f t="shared" si="11"/>
        <v>394</v>
      </c>
      <c r="AP19" s="68"/>
      <c r="AQ19" s="68"/>
      <c r="AR19" s="68"/>
      <c r="AS19" s="68"/>
      <c r="AT19" s="68"/>
      <c r="AU19" s="68">
        <f t="shared" ref="AU19:BA19" si="12">E28</f>
        <v>1131</v>
      </c>
      <c r="AV19" s="68">
        <f t="shared" si="12"/>
        <v>1034.5</v>
      </c>
      <c r="AW19" s="68">
        <f t="shared" si="12"/>
        <v>955.5</v>
      </c>
      <c r="AX19" s="68">
        <f t="shared" si="12"/>
        <v>908</v>
      </c>
      <c r="AY19" s="68">
        <f t="shared" si="12"/>
        <v>872.5</v>
      </c>
      <c r="AZ19" s="68">
        <f t="shared" si="12"/>
        <v>858.5</v>
      </c>
      <c r="BA19" s="68">
        <f t="shared" si="12"/>
        <v>831.5</v>
      </c>
      <c r="BB19" s="68"/>
      <c r="BC19" s="68"/>
      <c r="BD19" s="68"/>
      <c r="BE19" s="68">
        <f t="shared" ref="BE19:BQ19" si="13">P28</f>
        <v>847.5</v>
      </c>
      <c r="BF19" s="68">
        <f t="shared" si="13"/>
        <v>973.5</v>
      </c>
      <c r="BG19" s="68">
        <f t="shared" si="13"/>
        <v>1013</v>
      </c>
      <c r="BH19" s="68">
        <f t="shared" si="13"/>
        <v>995.5</v>
      </c>
      <c r="BI19" s="68">
        <f t="shared" si="13"/>
        <v>884</v>
      </c>
      <c r="BJ19" s="68">
        <f t="shared" si="13"/>
        <v>768.5</v>
      </c>
      <c r="BK19" s="68">
        <f t="shared" si="13"/>
        <v>708</v>
      </c>
      <c r="BL19" s="68">
        <f t="shared" si="13"/>
        <v>686.5</v>
      </c>
      <c r="BM19" s="68">
        <f t="shared" si="13"/>
        <v>721.5</v>
      </c>
      <c r="BN19" s="68">
        <f t="shared" si="13"/>
        <v>806.5</v>
      </c>
      <c r="BO19" s="68">
        <f t="shared" si="13"/>
        <v>871.5</v>
      </c>
      <c r="BP19" s="68">
        <f t="shared" si="13"/>
        <v>905.5</v>
      </c>
      <c r="BQ19" s="68">
        <f t="shared" si="13"/>
        <v>943.5</v>
      </c>
      <c r="BR19" s="68"/>
      <c r="BS19" s="68"/>
      <c r="BT19" s="68"/>
      <c r="BU19" s="68">
        <f t="shared" ref="BU19:CC19" si="14">AG28</f>
        <v>803.5</v>
      </c>
      <c r="BV19" s="68">
        <f t="shared" si="14"/>
        <v>771.5</v>
      </c>
      <c r="BW19" s="68">
        <f t="shared" si="14"/>
        <v>801.5</v>
      </c>
      <c r="BX19" s="68">
        <f t="shared" si="14"/>
        <v>827</v>
      </c>
      <c r="BY19" s="68">
        <f t="shared" si="14"/>
        <v>907</v>
      </c>
      <c r="BZ19" s="68">
        <f t="shared" si="14"/>
        <v>967</v>
      </c>
      <c r="CA19" s="68">
        <f t="shared" si="14"/>
        <v>955.5</v>
      </c>
      <c r="CB19" s="68">
        <f t="shared" si="14"/>
        <v>928.5</v>
      </c>
      <c r="CC19" s="68">
        <f t="shared" si="14"/>
        <v>838.5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9.1922005571030641E-2</v>
      </c>
      <c r="E20" s="119"/>
      <c r="F20" s="119" t="s">
        <v>109</v>
      </c>
      <c r="G20" s="120">
        <f>DIRECCIONALIDAD!J20/100</f>
        <v>0.90807799442896941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8.2533589251439554E-2</v>
      </c>
      <c r="Q20" s="119"/>
      <c r="R20" s="119"/>
      <c r="S20" s="119"/>
      <c r="T20" s="119" t="s">
        <v>109</v>
      </c>
      <c r="U20" s="120">
        <f>DIRECCIONALIDAD!J23/100</f>
        <v>0.91746641074856039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0.11842105263157894</v>
      </c>
      <c r="AG20" s="119"/>
      <c r="AH20" s="119"/>
      <c r="AI20" s="119"/>
      <c r="AJ20" s="119" t="s">
        <v>109</v>
      </c>
      <c r="AK20" s="120">
        <f>DIRECCIONALIDAD!J26/100</f>
        <v>0.88157894736842091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697</v>
      </c>
      <c r="C21" s="119" t="s">
        <v>108</v>
      </c>
      <c r="D21" s="129">
        <f>+B21*D20</f>
        <v>64.069637883008355</v>
      </c>
      <c r="E21" s="119"/>
      <c r="F21" s="119" t="s">
        <v>109</v>
      </c>
      <c r="G21" s="129">
        <f>+B21*G20</f>
        <v>632.93036211699166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508</v>
      </c>
      <c r="N21" s="119"/>
      <c r="O21" s="119" t="s">
        <v>108</v>
      </c>
      <c r="P21" s="130">
        <f>+M21*P20</f>
        <v>41.927063339731291</v>
      </c>
      <c r="Q21" s="119"/>
      <c r="R21" s="119"/>
      <c r="S21" s="119"/>
      <c r="T21" s="119" t="s">
        <v>109</v>
      </c>
      <c r="U21" s="130">
        <f>+M21*U20</f>
        <v>466.07293666026868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418.5</v>
      </c>
      <c r="AE21" s="119" t="s">
        <v>108</v>
      </c>
      <c r="AF21" s="129">
        <f>+AD21*AF20</f>
        <v>49.559210526315788</v>
      </c>
      <c r="AG21" s="119"/>
      <c r="AH21" s="119"/>
      <c r="AI21" s="119"/>
      <c r="AJ21" s="119" t="s">
        <v>109</v>
      </c>
      <c r="AK21" s="129">
        <f>+AD21*AK20</f>
        <v>368.94078947368416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1999.5</v>
      </c>
      <c r="AV22" s="59">
        <f t="shared" si="18"/>
        <v>1862</v>
      </c>
      <c r="AW22" s="59">
        <f t="shared" si="18"/>
        <v>1697</v>
      </c>
      <c r="AX22" s="59">
        <f t="shared" si="18"/>
        <v>1591</v>
      </c>
      <c r="AY22" s="59">
        <f t="shared" si="18"/>
        <v>1478</v>
      </c>
      <c r="AZ22" s="59">
        <f t="shared" si="18"/>
        <v>1470</v>
      </c>
      <c r="BA22" s="59">
        <f t="shared" si="18"/>
        <v>1427.5</v>
      </c>
      <c r="BB22" s="59"/>
      <c r="BC22" s="59"/>
      <c r="BD22" s="59"/>
      <c r="BE22" s="59">
        <f t="shared" ref="BE22:BQ22" si="19">P33</f>
        <v>1463</v>
      </c>
      <c r="BF22" s="59">
        <f t="shared" si="19"/>
        <v>1650.5</v>
      </c>
      <c r="BG22" s="59">
        <f t="shared" si="19"/>
        <v>1752</v>
      </c>
      <c r="BH22" s="59">
        <f t="shared" si="19"/>
        <v>1762.5</v>
      </c>
      <c r="BI22" s="59">
        <f t="shared" si="19"/>
        <v>1641.5</v>
      </c>
      <c r="BJ22" s="59">
        <f t="shared" si="19"/>
        <v>1485.5</v>
      </c>
      <c r="BK22" s="59">
        <f t="shared" si="19"/>
        <v>1369</v>
      </c>
      <c r="BL22" s="59">
        <f t="shared" si="19"/>
        <v>1290.5</v>
      </c>
      <c r="BM22" s="59">
        <f t="shared" si="19"/>
        <v>1326</v>
      </c>
      <c r="BN22" s="59">
        <f t="shared" si="19"/>
        <v>1420.5</v>
      </c>
      <c r="BO22" s="59">
        <f t="shared" si="19"/>
        <v>1508</v>
      </c>
      <c r="BP22" s="59">
        <f t="shared" si="19"/>
        <v>1585.5</v>
      </c>
      <c r="BQ22" s="59">
        <f t="shared" si="19"/>
        <v>1631.5</v>
      </c>
      <c r="BR22" s="59"/>
      <c r="BS22" s="59"/>
      <c r="BT22" s="59"/>
      <c r="BU22" s="59">
        <f t="shared" ref="BU22:CC22" si="20">AG33</f>
        <v>1409.5</v>
      </c>
      <c r="BV22" s="59">
        <f t="shared" si="20"/>
        <v>1398</v>
      </c>
      <c r="BW22" s="59">
        <f t="shared" si="20"/>
        <v>1449.5</v>
      </c>
      <c r="BX22" s="59">
        <f t="shared" si="20"/>
        <v>1520.5</v>
      </c>
      <c r="BY22" s="59">
        <f t="shared" si="20"/>
        <v>1636.5</v>
      </c>
      <c r="BZ22" s="59">
        <f t="shared" si="20"/>
        <v>1728.5</v>
      </c>
      <c r="CA22" s="59">
        <f t="shared" si="20"/>
        <v>1734</v>
      </c>
      <c r="CB22" s="59">
        <f t="shared" si="20"/>
        <v>1670</v>
      </c>
      <c r="CC22" s="59">
        <f t="shared" si="20"/>
        <v>1540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8" t="s">
        <v>104</v>
      </c>
      <c r="U26" s="188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308.5</v>
      </c>
      <c r="C27" s="116">
        <f>'G-4'!F11</f>
        <v>303.5</v>
      </c>
      <c r="D27" s="116">
        <f>'G-4'!F12</f>
        <v>269.5</v>
      </c>
      <c r="E27" s="116">
        <f>'G-4'!F13</f>
        <v>249.5</v>
      </c>
      <c r="F27" s="116">
        <f>'G-4'!F14</f>
        <v>212</v>
      </c>
      <c r="G27" s="116">
        <f>'G-4'!F15</f>
        <v>224.5</v>
      </c>
      <c r="H27" s="116">
        <f>'G-4'!F16</f>
        <v>222</v>
      </c>
      <c r="I27" s="116">
        <f>'G-4'!F17</f>
        <v>214</v>
      </c>
      <c r="J27" s="116">
        <f>'G-4'!F18</f>
        <v>198</v>
      </c>
      <c r="K27" s="116">
        <f>'G-4'!F19</f>
        <v>197.5</v>
      </c>
      <c r="L27" s="117"/>
      <c r="M27" s="116">
        <f>'G-4'!F20</f>
        <v>157</v>
      </c>
      <c r="N27" s="116">
        <f>'G-4'!F21</f>
        <v>186.5</v>
      </c>
      <c r="O27" s="116">
        <f>'G-4'!F22</f>
        <v>219.5</v>
      </c>
      <c r="P27" s="116">
        <f>'G-4'!M10</f>
        <v>284.5</v>
      </c>
      <c r="Q27" s="116">
        <f>'G-4'!M11</f>
        <v>283</v>
      </c>
      <c r="R27" s="116">
        <f>'G-4'!M12</f>
        <v>226</v>
      </c>
      <c r="S27" s="116">
        <f>'G-4'!M13</f>
        <v>202</v>
      </c>
      <c r="T27" s="116">
        <f>'G-4'!M14</f>
        <v>173</v>
      </c>
      <c r="U27" s="116">
        <f>'G-4'!M15</f>
        <v>167.5</v>
      </c>
      <c r="V27" s="116">
        <f>'G-4'!M16</f>
        <v>165.5</v>
      </c>
      <c r="W27" s="116">
        <f>'G-4'!M17</f>
        <v>180.5</v>
      </c>
      <c r="X27" s="116">
        <f>'G-4'!M18</f>
        <v>208</v>
      </c>
      <c r="Y27" s="116">
        <f>'G-4'!M19</f>
        <v>252.5</v>
      </c>
      <c r="Z27" s="116">
        <f>'G-4'!M20</f>
        <v>230.5</v>
      </c>
      <c r="AA27" s="116">
        <f>'G-4'!M21</f>
        <v>214.5</v>
      </c>
      <c r="AB27" s="116">
        <f>'G-4'!M22</f>
        <v>246</v>
      </c>
      <c r="AC27" s="117"/>
      <c r="AD27" s="116">
        <f>'G-4'!T10</f>
        <v>206.5</v>
      </c>
      <c r="AE27" s="116">
        <f>'G-4'!T11</f>
        <v>202</v>
      </c>
      <c r="AF27" s="116">
        <f>'G-4'!T12</f>
        <v>203.5</v>
      </c>
      <c r="AG27" s="116">
        <f>'G-4'!T13</f>
        <v>191.5</v>
      </c>
      <c r="AH27" s="116">
        <f>'G-4'!T14</f>
        <v>174.5</v>
      </c>
      <c r="AI27" s="116">
        <f>'G-4'!T15</f>
        <v>232</v>
      </c>
      <c r="AJ27" s="116">
        <f>'G-4'!T16</f>
        <v>229</v>
      </c>
      <c r="AK27" s="116">
        <f>'G-4'!T17</f>
        <v>271.5</v>
      </c>
      <c r="AL27" s="116">
        <f>'G-4'!T18</f>
        <v>234.5</v>
      </c>
      <c r="AM27" s="116">
        <f>'G-4'!T19</f>
        <v>220.5</v>
      </c>
      <c r="AN27" s="116">
        <f>'G-4'!T20</f>
        <v>202</v>
      </c>
      <c r="AO27" s="116">
        <f>'G-4'!T21</f>
        <v>181.5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1131</v>
      </c>
      <c r="F28" s="116">
        <f t="shared" ref="F28:K28" si="24">C27+D27+E27+F27</f>
        <v>1034.5</v>
      </c>
      <c r="G28" s="116">
        <f t="shared" si="24"/>
        <v>955.5</v>
      </c>
      <c r="H28" s="116">
        <f t="shared" si="24"/>
        <v>908</v>
      </c>
      <c r="I28" s="116">
        <f t="shared" si="24"/>
        <v>872.5</v>
      </c>
      <c r="J28" s="116">
        <f t="shared" si="24"/>
        <v>858.5</v>
      </c>
      <c r="K28" s="116">
        <f t="shared" si="24"/>
        <v>831.5</v>
      </c>
      <c r="L28" s="117"/>
      <c r="M28" s="116"/>
      <c r="N28" s="116"/>
      <c r="O28" s="116"/>
      <c r="P28" s="116">
        <f>M27+N27+O27+P27</f>
        <v>847.5</v>
      </c>
      <c r="Q28" s="116">
        <f t="shared" ref="Q28:AB28" si="25">N27+O27+P27+Q27</f>
        <v>973.5</v>
      </c>
      <c r="R28" s="116">
        <f t="shared" si="25"/>
        <v>1013</v>
      </c>
      <c r="S28" s="116">
        <f t="shared" si="25"/>
        <v>995.5</v>
      </c>
      <c r="T28" s="116">
        <f t="shared" si="25"/>
        <v>884</v>
      </c>
      <c r="U28" s="116">
        <f t="shared" si="25"/>
        <v>768.5</v>
      </c>
      <c r="V28" s="116">
        <f t="shared" si="25"/>
        <v>708</v>
      </c>
      <c r="W28" s="116">
        <f t="shared" si="25"/>
        <v>686.5</v>
      </c>
      <c r="X28" s="116">
        <f t="shared" si="25"/>
        <v>721.5</v>
      </c>
      <c r="Y28" s="116">
        <f t="shared" si="25"/>
        <v>806.5</v>
      </c>
      <c r="Z28" s="116">
        <f t="shared" si="25"/>
        <v>871.5</v>
      </c>
      <c r="AA28" s="116">
        <f t="shared" si="25"/>
        <v>905.5</v>
      </c>
      <c r="AB28" s="116">
        <f t="shared" si="25"/>
        <v>943.5</v>
      </c>
      <c r="AC28" s="117"/>
      <c r="AD28" s="116"/>
      <c r="AE28" s="116"/>
      <c r="AF28" s="116"/>
      <c r="AG28" s="116">
        <f>AD27+AE27+AF27+AG27</f>
        <v>803.5</v>
      </c>
      <c r="AH28" s="116">
        <f t="shared" ref="AH28:AO28" si="26">AE27+AF27+AG27+AH27</f>
        <v>771.5</v>
      </c>
      <c r="AI28" s="116">
        <f t="shared" si="26"/>
        <v>801.5</v>
      </c>
      <c r="AJ28" s="116">
        <f t="shared" si="26"/>
        <v>827</v>
      </c>
      <c r="AK28" s="116">
        <f t="shared" si="26"/>
        <v>907</v>
      </c>
      <c r="AL28" s="116">
        <f t="shared" si="26"/>
        <v>967</v>
      </c>
      <c r="AM28" s="116">
        <f t="shared" si="26"/>
        <v>955.5</v>
      </c>
      <c r="AN28" s="116">
        <f t="shared" si="26"/>
        <v>928.5</v>
      </c>
      <c r="AO28" s="116">
        <f t="shared" si="26"/>
        <v>838.5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7.1258907363420429E-2</v>
      </c>
      <c r="E29" s="119"/>
      <c r="F29" s="119" t="s">
        <v>109</v>
      </c>
      <c r="G29" s="120">
        <f>DIRECCIONALIDAD!J38/100</f>
        <v>0.80878859857482188</v>
      </c>
      <c r="H29" s="119"/>
      <c r="I29" s="119" t="s">
        <v>110</v>
      </c>
      <c r="J29" s="120">
        <f>DIRECCIONALIDAD!J39/100</f>
        <v>0.11995249406175772</v>
      </c>
      <c r="K29" s="121"/>
      <c r="L29" s="115"/>
      <c r="M29" s="118"/>
      <c r="N29" s="119"/>
      <c r="O29" s="119" t="s">
        <v>108</v>
      </c>
      <c r="P29" s="120">
        <f>DIRECCIONALIDAD!J40/100</f>
        <v>9.0119435396308359E-2</v>
      </c>
      <c r="Q29" s="119"/>
      <c r="R29" s="119"/>
      <c r="S29" s="119"/>
      <c r="T29" s="119" t="s">
        <v>109</v>
      </c>
      <c r="U29" s="120">
        <f>DIRECCIONALIDAD!J41/100</f>
        <v>0.80347448425624324</v>
      </c>
      <c r="V29" s="119"/>
      <c r="W29" s="119"/>
      <c r="X29" s="119"/>
      <c r="Y29" s="119" t="s">
        <v>110</v>
      </c>
      <c r="Z29" s="120">
        <f>DIRECCIONALIDAD!J42/100</f>
        <v>0.10640608034744843</v>
      </c>
      <c r="AA29" s="119"/>
      <c r="AB29" s="121"/>
      <c r="AC29" s="115"/>
      <c r="AD29" s="118"/>
      <c r="AE29" s="119" t="s">
        <v>108</v>
      </c>
      <c r="AF29" s="120">
        <f>DIRECCIONALIDAD!J43/100</f>
        <v>6.2581486310299875E-2</v>
      </c>
      <c r="AG29" s="119"/>
      <c r="AH29" s="119"/>
      <c r="AI29" s="119"/>
      <c r="AJ29" s="119" t="s">
        <v>109</v>
      </c>
      <c r="AK29" s="120">
        <f>DIRECCIONALIDAD!J44/100</f>
        <v>0.83963494132985661</v>
      </c>
      <c r="AL29" s="119"/>
      <c r="AM29" s="119"/>
      <c r="AN29" s="119" t="s">
        <v>110</v>
      </c>
      <c r="AO29" s="122">
        <f>DIRECCIONALIDAD!J45/100</f>
        <v>9.7783572359843529E-2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151</v>
      </c>
      <c r="B30" s="128">
        <f>MAX(B28:K28)</f>
        <v>1131</v>
      </c>
      <c r="C30" s="119" t="s">
        <v>108</v>
      </c>
      <c r="D30" s="129">
        <f>+B30*D29</f>
        <v>80.59382422802851</v>
      </c>
      <c r="E30" s="119"/>
      <c r="F30" s="119" t="s">
        <v>109</v>
      </c>
      <c r="G30" s="129">
        <f>+B30*G29</f>
        <v>914.7399049881235</v>
      </c>
      <c r="H30" s="119"/>
      <c r="I30" s="119" t="s">
        <v>110</v>
      </c>
      <c r="J30" s="129">
        <f>+B30*J29</f>
        <v>135.66627078384798</v>
      </c>
      <c r="K30" s="121"/>
      <c r="L30" s="115"/>
      <c r="M30" s="128">
        <f>MAX(M28:AB28)</f>
        <v>1013</v>
      </c>
      <c r="N30" s="119"/>
      <c r="O30" s="119" t="s">
        <v>108</v>
      </c>
      <c r="P30" s="130">
        <f>+M30*P29</f>
        <v>91.290988056460364</v>
      </c>
      <c r="Q30" s="119"/>
      <c r="R30" s="119"/>
      <c r="S30" s="119"/>
      <c r="T30" s="119" t="s">
        <v>109</v>
      </c>
      <c r="U30" s="130">
        <f>+M30*U29</f>
        <v>813.91965255157436</v>
      </c>
      <c r="V30" s="119"/>
      <c r="W30" s="119"/>
      <c r="X30" s="119"/>
      <c r="Y30" s="119" t="s">
        <v>110</v>
      </c>
      <c r="Z30" s="130">
        <f>+M30*Z29</f>
        <v>107.78935939196526</v>
      </c>
      <c r="AA30" s="119"/>
      <c r="AB30" s="121"/>
      <c r="AC30" s="115"/>
      <c r="AD30" s="128">
        <f>MAX(AD28:AO28)</f>
        <v>967</v>
      </c>
      <c r="AE30" s="119" t="s">
        <v>108</v>
      </c>
      <c r="AF30" s="129">
        <f>+AD30*AF29</f>
        <v>60.516297262059979</v>
      </c>
      <c r="AG30" s="119"/>
      <c r="AH30" s="119"/>
      <c r="AI30" s="119"/>
      <c r="AJ30" s="119" t="s">
        <v>109</v>
      </c>
      <c r="AK30" s="129">
        <f>+AD30*AK29</f>
        <v>811.92698826597132</v>
      </c>
      <c r="AL30" s="119"/>
      <c r="AM30" s="119"/>
      <c r="AN30" s="119" t="s">
        <v>110</v>
      </c>
      <c r="AO30" s="131">
        <f>+AD30*AO29</f>
        <v>94.556714471968689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516</v>
      </c>
      <c r="C32" s="116">
        <f t="shared" ref="C32:K32" si="27">C13+C18+C23+C27</f>
        <v>538</v>
      </c>
      <c r="D32" s="116">
        <f t="shared" si="27"/>
        <v>482</v>
      </c>
      <c r="E32" s="116">
        <f t="shared" si="27"/>
        <v>463.5</v>
      </c>
      <c r="F32" s="116">
        <f t="shared" si="27"/>
        <v>378.5</v>
      </c>
      <c r="G32" s="116">
        <f t="shared" si="27"/>
        <v>373</v>
      </c>
      <c r="H32" s="116">
        <f t="shared" si="27"/>
        <v>376</v>
      </c>
      <c r="I32" s="116">
        <f t="shared" si="27"/>
        <v>350.5</v>
      </c>
      <c r="J32" s="116">
        <f t="shared" si="27"/>
        <v>370.5</v>
      </c>
      <c r="K32" s="116">
        <f t="shared" si="27"/>
        <v>330.5</v>
      </c>
      <c r="L32" s="117"/>
      <c r="M32" s="116">
        <f>M13+M18+M23+M27</f>
        <v>289</v>
      </c>
      <c r="N32" s="116">
        <f t="shared" ref="N32:AB32" si="28">N13+N18+N23+N27</f>
        <v>332.5</v>
      </c>
      <c r="O32" s="116">
        <f t="shared" si="28"/>
        <v>385.5</v>
      </c>
      <c r="P32" s="116">
        <f t="shared" si="28"/>
        <v>456</v>
      </c>
      <c r="Q32" s="116">
        <f t="shared" si="28"/>
        <v>476.5</v>
      </c>
      <c r="R32" s="116">
        <f t="shared" si="28"/>
        <v>434</v>
      </c>
      <c r="S32" s="116">
        <f t="shared" si="28"/>
        <v>396</v>
      </c>
      <c r="T32" s="116">
        <f t="shared" si="28"/>
        <v>335</v>
      </c>
      <c r="U32" s="116">
        <f t="shared" si="28"/>
        <v>320.5</v>
      </c>
      <c r="V32" s="116">
        <f t="shared" si="28"/>
        <v>317.5</v>
      </c>
      <c r="W32" s="116">
        <f t="shared" si="28"/>
        <v>317.5</v>
      </c>
      <c r="X32" s="116">
        <f t="shared" si="28"/>
        <v>370.5</v>
      </c>
      <c r="Y32" s="116">
        <f t="shared" si="28"/>
        <v>415</v>
      </c>
      <c r="Z32" s="116">
        <f t="shared" si="28"/>
        <v>405</v>
      </c>
      <c r="AA32" s="116">
        <f t="shared" si="28"/>
        <v>395</v>
      </c>
      <c r="AB32" s="116">
        <f t="shared" si="28"/>
        <v>416.5</v>
      </c>
      <c r="AC32" s="117"/>
      <c r="AD32" s="116">
        <f>AD13+AD18+AD23+AD27</f>
        <v>353.5</v>
      </c>
      <c r="AE32" s="116">
        <f t="shared" ref="AE32:AO32" si="29">AE13+AE18+AE23+AE27</f>
        <v>355</v>
      </c>
      <c r="AF32" s="116">
        <f t="shared" si="29"/>
        <v>354.5</v>
      </c>
      <c r="AG32" s="116">
        <f t="shared" si="29"/>
        <v>346.5</v>
      </c>
      <c r="AH32" s="116">
        <f t="shared" si="29"/>
        <v>342</v>
      </c>
      <c r="AI32" s="116">
        <f t="shared" si="29"/>
        <v>406.5</v>
      </c>
      <c r="AJ32" s="116">
        <f t="shared" si="29"/>
        <v>425.5</v>
      </c>
      <c r="AK32" s="116">
        <f t="shared" si="29"/>
        <v>462.5</v>
      </c>
      <c r="AL32" s="116">
        <f t="shared" si="29"/>
        <v>434</v>
      </c>
      <c r="AM32" s="116">
        <f t="shared" si="29"/>
        <v>412</v>
      </c>
      <c r="AN32" s="116">
        <f t="shared" si="29"/>
        <v>361.5</v>
      </c>
      <c r="AO32" s="116">
        <f t="shared" si="29"/>
        <v>332.5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1999.5</v>
      </c>
      <c r="F33" s="116">
        <f t="shared" ref="F33:K33" si="30">C32+D32+E32+F32</f>
        <v>1862</v>
      </c>
      <c r="G33" s="116">
        <f t="shared" si="30"/>
        <v>1697</v>
      </c>
      <c r="H33" s="116">
        <f t="shared" si="30"/>
        <v>1591</v>
      </c>
      <c r="I33" s="116">
        <f t="shared" si="30"/>
        <v>1478</v>
      </c>
      <c r="J33" s="116">
        <f t="shared" si="30"/>
        <v>1470</v>
      </c>
      <c r="K33" s="116">
        <f t="shared" si="30"/>
        <v>1427.5</v>
      </c>
      <c r="L33" s="117"/>
      <c r="M33" s="116"/>
      <c r="N33" s="116"/>
      <c r="O33" s="116"/>
      <c r="P33" s="116">
        <f>M32+N32+O32+P32</f>
        <v>1463</v>
      </c>
      <c r="Q33" s="116">
        <f t="shared" ref="Q33:AB33" si="31">N32+O32+P32+Q32</f>
        <v>1650.5</v>
      </c>
      <c r="R33" s="116">
        <f t="shared" si="31"/>
        <v>1752</v>
      </c>
      <c r="S33" s="116">
        <f t="shared" si="31"/>
        <v>1762.5</v>
      </c>
      <c r="T33" s="116">
        <f t="shared" si="31"/>
        <v>1641.5</v>
      </c>
      <c r="U33" s="116">
        <f t="shared" si="31"/>
        <v>1485.5</v>
      </c>
      <c r="V33" s="116">
        <f t="shared" si="31"/>
        <v>1369</v>
      </c>
      <c r="W33" s="116">
        <f t="shared" si="31"/>
        <v>1290.5</v>
      </c>
      <c r="X33" s="116">
        <f t="shared" si="31"/>
        <v>1326</v>
      </c>
      <c r="Y33" s="116">
        <f t="shared" si="31"/>
        <v>1420.5</v>
      </c>
      <c r="Z33" s="116">
        <f t="shared" si="31"/>
        <v>1508</v>
      </c>
      <c r="AA33" s="116">
        <f t="shared" si="31"/>
        <v>1585.5</v>
      </c>
      <c r="AB33" s="116">
        <f t="shared" si="31"/>
        <v>1631.5</v>
      </c>
      <c r="AC33" s="117"/>
      <c r="AD33" s="116"/>
      <c r="AE33" s="116"/>
      <c r="AF33" s="116"/>
      <c r="AG33" s="116">
        <f>AD32+AE32+AF32+AG32</f>
        <v>1409.5</v>
      </c>
      <c r="AH33" s="116">
        <f t="shared" ref="AH33:AO33" si="32">AE32+AF32+AG32+AH32</f>
        <v>1398</v>
      </c>
      <c r="AI33" s="116">
        <f t="shared" si="32"/>
        <v>1449.5</v>
      </c>
      <c r="AJ33" s="116">
        <f t="shared" si="32"/>
        <v>1520.5</v>
      </c>
      <c r="AK33" s="116">
        <f t="shared" si="32"/>
        <v>1636.5</v>
      </c>
      <c r="AL33" s="116">
        <f t="shared" si="32"/>
        <v>1728.5</v>
      </c>
      <c r="AM33" s="116">
        <f t="shared" si="32"/>
        <v>1734</v>
      </c>
      <c r="AN33" s="116">
        <f t="shared" si="32"/>
        <v>1670</v>
      </c>
      <c r="AO33" s="116">
        <f t="shared" si="32"/>
        <v>1540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2009-04-23T22:07:54Z</cp:lastPrinted>
  <dcterms:created xsi:type="dcterms:W3CDTF">1998-04-02T13:38:56Z</dcterms:created>
  <dcterms:modified xsi:type="dcterms:W3CDTF">2016-09-30T20:50:32Z</dcterms:modified>
</cp:coreProperties>
</file>